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20" documentId="8_{F09B3C90-9173-4396-A641-590FD76149E0}" xr6:coauthVersionLast="47" xr6:coauthVersionMax="47" xr10:uidLastSave="{74270348-D495-44B4-87DD-4B11E7DF3B43}"/>
  <bookViews>
    <workbookView xWindow="28680" yWindow="-120" windowWidth="19440" windowHeight="15000" xr2:uid="{00000000-000D-0000-FFFF-FFFF00000000}"/>
  </bookViews>
  <sheets>
    <sheet name="Gantt Chart" sheetId="3" r:id="rId1"/>
  </sheets>
  <definedNames>
    <definedName name="_xlnm._FilterDatabase" localSheetId="0" hidden="1">'Gantt Chart'!$B$16:$I$16</definedName>
    <definedName name="Complete" localSheetId="0">'Gantt Chart'!#REF!</definedName>
    <definedName name="Complete">#REF!</definedName>
    <definedName name="_xlnm.Print_Area" localSheetId="0">'Gantt Chart'!$B$6:$AG$71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3" l="1"/>
  <c r="E17" i="3"/>
  <c r="I43" i="3" s="1"/>
  <c r="F19" i="3"/>
  <c r="G19" i="3" s="1"/>
  <c r="F21" i="3" s="1"/>
  <c r="G21" i="3" s="1"/>
  <c r="F23" i="3" s="1"/>
  <c r="F18" i="3"/>
  <c r="I22" i="3" l="1"/>
  <c r="I35" i="3"/>
  <c r="E19" i="3"/>
  <c r="F20" i="3"/>
  <c r="G20" i="3" s="1"/>
  <c r="G18" i="3"/>
  <c r="J1" i="3"/>
  <c r="A22" i="3"/>
  <c r="G23" i="3" l="1"/>
  <c r="E18" i="3"/>
  <c r="I17" i="3" s="1"/>
  <c r="A35" i="3"/>
  <c r="J16" i="3"/>
  <c r="J14" i="3"/>
  <c r="J15" i="3"/>
  <c r="K1" i="3"/>
  <c r="F24" i="3" l="1"/>
  <c r="G24" i="3" s="1"/>
  <c r="F25" i="3" s="1"/>
  <c r="G25" i="3" s="1"/>
  <c r="F26" i="3" s="1"/>
  <c r="G26" i="3" s="1"/>
  <c r="F27" i="3" s="1"/>
  <c r="G27" i="3" s="1"/>
  <c r="F28" i="3" s="1"/>
  <c r="G28" i="3" s="1"/>
  <c r="F29" i="3" s="1"/>
  <c r="G29" i="3" s="1"/>
  <c r="F30" i="3" s="1"/>
  <c r="A43" i="3"/>
  <c r="A55" i="3" s="1"/>
  <c r="K14" i="3"/>
  <c r="K16" i="3"/>
  <c r="K15" i="3"/>
  <c r="L1" i="3"/>
  <c r="G30" i="3" l="1"/>
  <c r="F31" i="3" s="1"/>
  <c r="A71" i="3"/>
  <c r="L16" i="3"/>
  <c r="M1" i="3"/>
  <c r="L15" i="3"/>
  <c r="L14" i="3"/>
  <c r="G31" i="3" l="1"/>
  <c r="F32" i="3" s="1"/>
  <c r="N1" i="3"/>
  <c r="M16" i="3"/>
  <c r="M15" i="3"/>
  <c r="M14" i="3"/>
  <c r="G32" i="3" l="1"/>
  <c r="O1" i="3"/>
  <c r="N16" i="3"/>
  <c r="N14" i="3"/>
  <c r="N15" i="3"/>
  <c r="F33" i="3" l="1"/>
  <c r="G33" i="3" s="1"/>
  <c r="F34" i="3" s="1"/>
  <c r="G34" i="3" s="1"/>
  <c r="F36" i="3" s="1"/>
  <c r="G36" i="3" s="1"/>
  <c r="F37" i="3" s="1"/>
  <c r="G37" i="3" s="1"/>
  <c r="F38" i="3" s="1"/>
  <c r="G38" i="3" s="1"/>
  <c r="O16" i="3"/>
  <c r="O15" i="3"/>
  <c r="P1" i="3"/>
  <c r="O14" i="3"/>
  <c r="F39" i="3" l="1"/>
  <c r="G39" i="3" s="1"/>
  <c r="F40" i="3" s="1"/>
  <c r="Q1" i="3"/>
  <c r="P16" i="3"/>
  <c r="P14" i="3"/>
  <c r="P15" i="3"/>
  <c r="G40" i="3" l="1"/>
  <c r="Q16" i="3"/>
  <c r="Q14" i="3"/>
  <c r="Q15" i="3"/>
  <c r="R1" i="3"/>
  <c r="F41" i="3" l="1"/>
  <c r="R16" i="3"/>
  <c r="R15" i="3"/>
  <c r="S1" i="3"/>
  <c r="R14" i="3"/>
  <c r="S16" i="3" l="1"/>
  <c r="T1" i="3"/>
  <c r="S14" i="3"/>
  <c r="S15" i="3"/>
  <c r="T15" i="3" l="1"/>
  <c r="T14" i="3"/>
  <c r="T16" i="3"/>
  <c r="U1" i="3"/>
  <c r="U15" i="3" l="1"/>
  <c r="U14" i="3"/>
  <c r="U16" i="3"/>
  <c r="V1" i="3"/>
  <c r="V15" i="3" l="1"/>
  <c r="V16" i="3"/>
  <c r="W1" i="3"/>
  <c r="V14" i="3"/>
  <c r="W16" i="3" l="1"/>
  <c r="W14" i="3"/>
  <c r="X1" i="3"/>
  <c r="W15" i="3"/>
  <c r="Y1" i="3" l="1"/>
  <c r="X14" i="3"/>
  <c r="X15" i="3"/>
  <c r="X16" i="3"/>
  <c r="Z1" i="3" l="1"/>
  <c r="Y16" i="3"/>
  <c r="Y14" i="3"/>
  <c r="Y15" i="3"/>
  <c r="Z15" i="3" l="1"/>
  <c r="Z16" i="3"/>
  <c r="Z14" i="3"/>
  <c r="AA1" i="3"/>
  <c r="AA15" i="3" l="1"/>
  <c r="AA14" i="3"/>
  <c r="AB1" i="3"/>
  <c r="AA16" i="3"/>
  <c r="AB16" i="3" l="1"/>
  <c r="AB14" i="3"/>
  <c r="AC1" i="3"/>
  <c r="AB15" i="3"/>
  <c r="AD1" i="3" l="1"/>
  <c r="AE1" i="3" s="1"/>
  <c r="AF1" i="3" s="1"/>
  <c r="AC14" i="3"/>
  <c r="AC15" i="3"/>
  <c r="AC16" i="3"/>
  <c r="AD15" i="3" l="1"/>
  <c r="AD14" i="3"/>
  <c r="AD16" i="3"/>
  <c r="AE15" i="3" l="1"/>
  <c r="AE16" i="3"/>
  <c r="AE14" i="3"/>
  <c r="AG1" i="3" l="1"/>
  <c r="AF15" i="3"/>
  <c r="AF14" i="3"/>
  <c r="AF16" i="3"/>
  <c r="AG15" i="3" l="1"/>
  <c r="AG14" i="3"/>
  <c r="AG16" i="3"/>
  <c r="G41" i="3"/>
  <c r="F42" i="3" s="1"/>
  <c r="G42" i="3" s="1"/>
  <c r="F44" i="3" s="1"/>
  <c r="G44" i="3" s="1"/>
  <c r="F45" i="3" s="1"/>
  <c r="G45" i="3" s="1"/>
  <c r="F46" i="3" s="1"/>
  <c r="G46" i="3" s="1"/>
  <c r="F47" i="3" s="1"/>
  <c r="G47" i="3" s="1"/>
  <c r="F48" i="3" s="1"/>
  <c r="G48" i="3" s="1"/>
  <c r="F49" i="3" s="1"/>
  <c r="G49" i="3" s="1"/>
  <c r="F50" i="3" s="1"/>
  <c r="G50" i="3" s="1"/>
  <c r="F51" i="3" s="1"/>
  <c r="G51" i="3" s="1"/>
  <c r="F52" i="3" s="1"/>
  <c r="G52" i="3" s="1"/>
  <c r="F53" i="3" s="1"/>
  <c r="G53" i="3" s="1"/>
  <c r="F54" i="3" l="1"/>
  <c r="G54" i="3" s="1"/>
  <c r="F56" i="3" s="1"/>
  <c r="G56" i="3" s="1"/>
  <c r="F58" i="3" l="1"/>
  <c r="F57" i="3"/>
  <c r="G57" i="3" s="1"/>
  <c r="G58" i="3" l="1"/>
  <c r="F59" i="3" s="1"/>
  <c r="G59" i="3" s="1"/>
  <c r="F60" i="3" s="1"/>
  <c r="G60" i="3" s="1"/>
  <c r="F61" i="3" l="1"/>
  <c r="G61" i="3" s="1"/>
  <c r="F62" i="3" l="1"/>
  <c r="G62" i="3" l="1"/>
  <c r="F63" i="3" s="1"/>
  <c r="G63" i="3" s="1"/>
  <c r="F64" i="3" l="1"/>
  <c r="G64" i="3" s="1"/>
  <c r="F65" i="3" l="1"/>
  <c r="G65" i="3" l="1"/>
  <c r="F66" i="3" s="1"/>
  <c r="G66" i="3" s="1"/>
  <c r="F67" i="3" l="1"/>
  <c r="G67" i="3" s="1"/>
  <c r="F68" i="3" l="1"/>
  <c r="G68" i="3" s="1"/>
  <c r="F70" i="3" l="1"/>
  <c r="G70" i="3" s="1"/>
  <c r="F69" i="3"/>
  <c r="G69" i="3" s="1"/>
</calcChain>
</file>

<file path=xl/sharedStrings.xml><?xml version="1.0" encoding="utf-8"?>
<sst xmlns="http://schemas.openxmlformats.org/spreadsheetml/2006/main" count="158" uniqueCount="135">
  <si>
    <t>New Convenience Store at Mudgee</t>
  </si>
  <si>
    <t>Time Period</t>
  </si>
  <si>
    <t>Weekly</t>
  </si>
  <si>
    <t>Gantt Chart Dates</t>
  </si>
  <si>
    <t>Beginning Date</t>
  </si>
  <si>
    <t>Proposed completion date</t>
  </si>
  <si>
    <r>
      <rPr>
        <b/>
        <sz val="9"/>
        <color theme="1"/>
        <rFont val="Calibri"/>
        <family val="2"/>
        <scheme val="minor"/>
      </rPr>
      <t>Yellow</t>
    </r>
    <r>
      <rPr>
        <sz val="9"/>
        <color theme="1"/>
        <rFont val="Calibri"/>
        <family val="2"/>
        <scheme val="minor"/>
      </rPr>
      <t xml:space="preserve"> - Project completion date</t>
    </r>
  </si>
  <si>
    <r>
      <rPr>
        <b/>
        <sz val="9"/>
        <color indexed="8"/>
        <rFont val="Calibri"/>
        <family val="2"/>
      </rPr>
      <t>Green</t>
    </r>
    <r>
      <rPr>
        <sz val="9"/>
        <color theme="1"/>
        <rFont val="Calibri"/>
        <family val="2"/>
        <scheme val="minor"/>
      </rPr>
      <t xml:space="preserve"> - Complete Project</t>
    </r>
  </si>
  <si>
    <t>Contingencies:</t>
  </si>
  <si>
    <t>Factor in possible delays</t>
  </si>
  <si>
    <t>%</t>
  </si>
  <si>
    <t>Scheduled Works</t>
  </si>
  <si>
    <t>Human Resource Required</t>
  </si>
  <si>
    <t>Plant and Equipment Required</t>
  </si>
  <si>
    <t>Task Duration
(Day)</t>
  </si>
  <si>
    <t>Start Date</t>
  </si>
  <si>
    <t>End Date</t>
  </si>
  <si>
    <t>Comments regarding contingencies</t>
  </si>
  <si>
    <t>Complete</t>
  </si>
  <si>
    <t>Site works</t>
  </si>
  <si>
    <t>Task Owner</t>
  </si>
  <si>
    <t>Site investigation</t>
  </si>
  <si>
    <t>Builder</t>
  </si>
  <si>
    <t>Site set out</t>
  </si>
  <si>
    <t>Surveyor</t>
  </si>
  <si>
    <t>Temporary fence/toilet/shed</t>
  </si>
  <si>
    <t>Builder/hire company</t>
  </si>
  <si>
    <t>Fencing, toilet, site shed</t>
  </si>
  <si>
    <t>Temporary power pole</t>
  </si>
  <si>
    <t>Electrician</t>
  </si>
  <si>
    <t>Kennards for temporary power pole</t>
  </si>
  <si>
    <t>Concrete slab and footings</t>
  </si>
  <si>
    <t>Clear site, sediment control</t>
  </si>
  <si>
    <t>Plant/ operator/ builder</t>
  </si>
  <si>
    <t>Digger, truck</t>
  </si>
  <si>
    <t>Set out footings and slab</t>
  </si>
  <si>
    <t>Builder/ Concreters</t>
  </si>
  <si>
    <t>Hurdles, steel reinforcing bars, stringlines</t>
  </si>
  <si>
    <t>Excavate/stockpile</t>
  </si>
  <si>
    <t>Plant operator</t>
  </si>
  <si>
    <t>Excavate footings</t>
  </si>
  <si>
    <t>Plumbing/ electrical services</t>
  </si>
  <si>
    <t>Plant operator/ electrician/ plumber</t>
  </si>
  <si>
    <t>PVC pipe, electrical cable, conduit</t>
  </si>
  <si>
    <t>Formwork/sand/plastic/steel</t>
  </si>
  <si>
    <t>Concreters</t>
  </si>
  <si>
    <t>Sand, plastic, mesh, timber</t>
  </si>
  <si>
    <t>Building inspector</t>
  </si>
  <si>
    <t>Termite controls</t>
  </si>
  <si>
    <t>Termite contractor</t>
  </si>
  <si>
    <t>Pesticides- various chemicals supplied</t>
  </si>
  <si>
    <t>Pour slab</t>
  </si>
  <si>
    <t>Slab cure</t>
  </si>
  <si>
    <t>Strip boxing</t>
  </si>
  <si>
    <t>Hand tools</t>
  </si>
  <si>
    <t>Chalk out</t>
  </si>
  <si>
    <t>Carpenters</t>
  </si>
  <si>
    <t>Hand tools, chalk line</t>
  </si>
  <si>
    <t>Frame walls/ External walls</t>
  </si>
  <si>
    <t>Carpentry / Brickwork</t>
  </si>
  <si>
    <t>Nail gun, nails, leveling tools, drop saw, hand tools</t>
  </si>
  <si>
    <t>Frame walls/ Internal walls</t>
  </si>
  <si>
    <t>Frame inspection</t>
  </si>
  <si>
    <t>Plaster</t>
  </si>
  <si>
    <t>Plasterer</t>
  </si>
  <si>
    <t>Plaster, hand tools, power tools, glue</t>
  </si>
  <si>
    <t>Fascia/gutter</t>
  </si>
  <si>
    <t>Roof plumber</t>
  </si>
  <si>
    <t>Guttering, tin snips, hand tools</t>
  </si>
  <si>
    <t>Fall protection</t>
  </si>
  <si>
    <t>Scaffolder</t>
  </si>
  <si>
    <t>Podger hammer, scaffolding supplied, forklift</t>
  </si>
  <si>
    <t>Roof tiles</t>
  </si>
  <si>
    <t>Roof tilers</t>
  </si>
  <si>
    <t>Scaffold down</t>
  </si>
  <si>
    <t>Windows install</t>
  </si>
  <si>
    <t>Hand tools, drill, nails - bullet heads</t>
  </si>
  <si>
    <t>Bricklayer</t>
  </si>
  <si>
    <t>House wrap, staples, stapler</t>
  </si>
  <si>
    <t>Eaves/infils</t>
  </si>
  <si>
    <t>Carpenter</t>
  </si>
  <si>
    <t xml:space="preserve">Soft sheet nails, cement sheets, joining strap </t>
  </si>
  <si>
    <t>Door and cladding supplied, cement sheet for gable</t>
  </si>
  <si>
    <t>Fitout</t>
  </si>
  <si>
    <t>Electrical works</t>
  </si>
  <si>
    <t xml:space="preserve">Electrical </t>
  </si>
  <si>
    <t>Hand tools, power tools, cable, connectors</t>
  </si>
  <si>
    <t>Plumber</t>
  </si>
  <si>
    <t>PVC pipe, hand tools, power tools</t>
  </si>
  <si>
    <t>HVAC rough in</t>
  </si>
  <si>
    <t>Air con</t>
  </si>
  <si>
    <t>Ducting, hand tools, duct tape</t>
  </si>
  <si>
    <t>Water proofing</t>
  </si>
  <si>
    <t>Waterproofer</t>
  </si>
  <si>
    <t>Waterproofing, matting</t>
  </si>
  <si>
    <t>Stormwater/drainage</t>
  </si>
  <si>
    <t>Down pipes, drainage pits.</t>
  </si>
  <si>
    <t>Plumbing fit off</t>
  </si>
  <si>
    <t>Fit off items, power tools, hand tools</t>
  </si>
  <si>
    <t>HVAC fit off</t>
  </si>
  <si>
    <t>Aircon</t>
  </si>
  <si>
    <t>Power tools</t>
  </si>
  <si>
    <t>Tiling</t>
  </si>
  <si>
    <t>Tiler</t>
  </si>
  <si>
    <t>Tiles supplied, grout, adhesive</t>
  </si>
  <si>
    <t>Painting</t>
  </si>
  <si>
    <t>Painter</t>
  </si>
  <si>
    <t>Paint, primer</t>
  </si>
  <si>
    <t>Caulking</t>
  </si>
  <si>
    <t>Labourer</t>
  </si>
  <si>
    <t>Caulking gun, caulk</t>
  </si>
  <si>
    <t>Defects</t>
  </si>
  <si>
    <t>Client/builder</t>
  </si>
  <si>
    <t>Final clean products</t>
  </si>
  <si>
    <t>Remove temporary fence</t>
  </si>
  <si>
    <t>Hire</t>
  </si>
  <si>
    <t>Handover</t>
  </si>
  <si>
    <t>Frame stage</t>
  </si>
  <si>
    <t>Frame roof structure</t>
  </si>
  <si>
    <t>Lock up stage</t>
  </si>
  <si>
    <t>Wrap house (sisalation)</t>
  </si>
  <si>
    <t>External claddings</t>
  </si>
  <si>
    <t xml:space="preserve">Plumbing/ electrical rough in </t>
  </si>
  <si>
    <t>Internal architraves and doors</t>
  </si>
  <si>
    <t>Bathroom fittings</t>
  </si>
  <si>
    <t>Pre-slab/Footing inspection</t>
  </si>
  <si>
    <t>Slab inspection</t>
  </si>
  <si>
    <t>Lock-up inspection</t>
  </si>
  <si>
    <t>Final practical completion inspection/ Certificate of Occupancy</t>
  </si>
  <si>
    <t>Fixing stage inspection</t>
  </si>
  <si>
    <t>Cladding installer</t>
  </si>
  <si>
    <t>Hand tools, cladding material</t>
  </si>
  <si>
    <t>Tiles supplied by Bristile, conveyor, roof tiler, hand tools</t>
  </si>
  <si>
    <t>External door/ gable cladding</t>
  </si>
  <si>
    <t>Hand tools,door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</si>
</sst>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;@"/>
  </numFmts>
  <fonts count="18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57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4" fillId="0" borderId="0" xfId="0" applyFont="1" applyAlignment="1">
      <alignment textRotation="3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2" borderId="0" xfId="0" applyFont="1" applyFill="1"/>
    <xf numFmtId="14" fontId="5" fillId="2" borderId="0" xfId="0" applyNumberFormat="1" applyFont="1" applyFill="1"/>
    <xf numFmtId="0" fontId="9" fillId="0" borderId="0" xfId="0" applyFont="1"/>
    <xf numFmtId="0" fontId="0" fillId="0" borderId="0" xfId="0" applyAlignment="1">
      <alignment vertical="top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center"/>
    </xf>
    <xf numFmtId="0" fontId="7" fillId="0" borderId="0" xfId="0" applyFont="1"/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8" xfId="0" applyBorder="1"/>
    <xf numFmtId="9" fontId="6" fillId="0" borderId="8" xfId="1" applyFont="1" applyBorder="1" applyAlignment="1" applyProtection="1">
      <alignment horizontal="center"/>
    </xf>
    <xf numFmtId="0" fontId="0" fillId="0" borderId="8" xfId="0" applyBorder="1" applyAlignment="1">
      <alignment horizontal="left" indent="2"/>
    </xf>
    <xf numFmtId="0" fontId="0" fillId="5" borderId="0" xfId="0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horizontal="center"/>
    </xf>
    <xf numFmtId="9" fontId="6" fillId="5" borderId="0" xfId="1" applyFont="1" applyFill="1" applyBorder="1" applyAlignment="1" applyProtection="1">
      <alignment horizontal="center"/>
    </xf>
    <xf numFmtId="0" fontId="10" fillId="5" borderId="0" xfId="0" applyFont="1" applyFill="1"/>
    <xf numFmtId="14" fontId="11" fillId="4" borderId="8" xfId="0" applyNumberFormat="1" applyFont="1" applyFill="1" applyBorder="1" applyAlignment="1">
      <alignment horizontal="center"/>
    </xf>
    <xf numFmtId="9" fontId="11" fillId="4" borderId="8" xfId="1" applyFont="1" applyFill="1" applyBorder="1" applyAlignment="1" applyProtection="1">
      <alignment horizontal="center"/>
    </xf>
    <xf numFmtId="0" fontId="8" fillId="4" borderId="8" xfId="0" applyFont="1" applyFill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12" fillId="0" borderId="8" xfId="0" applyNumberFormat="1" applyFont="1" applyBorder="1" applyAlignment="1">
      <alignment horizontal="center"/>
    </xf>
    <xf numFmtId="14" fontId="13" fillId="4" borderId="8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indent="2"/>
    </xf>
    <xf numFmtId="0" fontId="0" fillId="0" borderId="11" xfId="0" applyBorder="1" applyAlignment="1">
      <alignment horizontal="left" vertical="top" indent="2"/>
    </xf>
    <xf numFmtId="0" fontId="8" fillId="4" borderId="8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 indent="1"/>
    </xf>
    <xf numFmtId="0" fontId="0" fillId="0" borderId="11" xfId="0" applyBorder="1"/>
    <xf numFmtId="14" fontId="9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14" fontId="10" fillId="5" borderId="8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64" fontId="0" fillId="0" borderId="3" xfId="0" applyNumberFormat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 indent="2"/>
    </xf>
    <xf numFmtId="0" fontId="16" fillId="0" borderId="8" xfId="0" applyFont="1" applyBorder="1" applyAlignment="1">
      <alignment horizontal="left" vertical="top" wrapText="1"/>
    </xf>
    <xf numFmtId="0" fontId="0" fillId="8" borderId="8" xfId="0" applyFill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0" fillId="0" borderId="0" xfId="0" applyFont="1"/>
    <xf numFmtId="0" fontId="0" fillId="0" borderId="8" xfId="0" applyFill="1" applyBorder="1" applyAlignment="1">
      <alignment horizontal="center"/>
    </xf>
    <xf numFmtId="0" fontId="17" fillId="6" borderId="0" xfId="0" applyFont="1" applyFill="1" applyAlignment="1">
      <alignment horizontal="center"/>
    </xf>
  </cellXfs>
  <cellStyles count="3">
    <cellStyle name="Normal" xfId="0" builtinId="0"/>
    <cellStyle name="Normal 2" xfId="2" xr:uid="{E5174222-A1D3-44E4-9647-C8E1A97F0088}"/>
    <cellStyle name="Percent" xfId="1" builtinId="5"/>
  </cellStyles>
  <dxfs count="4">
    <dxf>
      <fill>
        <patternFill>
          <bgColor indexed="44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border>
        <left style="thin">
          <color indexed="17"/>
        </left>
        <right/>
        <top style="thin">
          <color indexed="17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I$1" horiz="1" max="1000" page="0" val="0"/>
</file>

<file path=xl/ctrlProps/ctrlProp2.xml><?xml version="1.0" encoding="utf-8"?>
<formControlPr xmlns="http://schemas.microsoft.com/office/spreadsheetml/2009/9/main" objectType="Radio" checked="Checked" firstButton="1" fmlaLink="$G$1" lockText="1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13</xdr:row>
          <xdr:rowOff>184150</xdr:rowOff>
        </xdr:from>
        <xdr:to>
          <xdr:col>3</xdr:col>
          <xdr:colOff>530225</xdr:colOff>
          <xdr:row>13</xdr:row>
          <xdr:rowOff>323850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12</xdr:row>
          <xdr:rowOff>76200</xdr:rowOff>
        </xdr:from>
        <xdr:to>
          <xdr:col>1</xdr:col>
          <xdr:colOff>787400</xdr:colOff>
          <xdr:row>13</xdr:row>
          <xdr:rowOff>120650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12</xdr:row>
          <xdr:rowOff>38100</xdr:rowOff>
        </xdr:from>
        <xdr:to>
          <xdr:col>1</xdr:col>
          <xdr:colOff>2244725</xdr:colOff>
          <xdr:row>13</xdr:row>
          <xdr:rowOff>133350</xdr:rowOff>
        </xdr:to>
        <xdr:sp macro="" textlink="">
          <xdr:nvSpPr>
            <xdr:cNvPr id="3105" name="Group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Task Duration Calculation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920750</xdr:colOff>
          <xdr:row>12</xdr:row>
          <xdr:rowOff>76200</xdr:rowOff>
        </xdr:from>
        <xdr:to>
          <xdr:col>1</xdr:col>
          <xdr:colOff>2200275</xdr:colOff>
          <xdr:row>13</xdr:row>
          <xdr:rowOff>120650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Weekends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7</xdr:row>
          <xdr:rowOff>25400</xdr:rowOff>
        </xdr:from>
        <xdr:to>
          <xdr:col>8</xdr:col>
          <xdr:colOff>25400</xdr:colOff>
          <xdr:row>10</xdr:row>
          <xdr:rowOff>180975</xdr:rowOff>
        </xdr:to>
        <xdr:sp macro="" textlink="">
          <xdr:nvSpPr>
            <xdr:cNvPr id="3117" name="Group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7"/>
  <sheetViews>
    <sheetView showGridLines="0" tabSelected="1" zoomScale="60" zoomScaleNormal="60" workbookViewId="0">
      <pane xSplit="9" ySplit="16" topLeftCell="J17" activePane="bottomRight" state="frozen"/>
      <selection pane="topRight" activeCell="I1" sqref="I1"/>
      <selection pane="bottomLeft" activeCell="A14" sqref="A14"/>
      <selection pane="bottomRight" activeCell="G10" sqref="G10:I10"/>
    </sheetView>
  </sheetViews>
  <sheetFormatPr defaultColWidth="9.33203125" defaultRowHeight="12" outlineLevelRow="1" x14ac:dyDescent="0.3"/>
  <cols>
    <col min="1" max="1" width="2.109375" style="13" bestFit="1" customWidth="1"/>
    <col min="2" max="2" width="60.6640625" bestFit="1" customWidth="1"/>
    <col min="3" max="3" width="35.109375" bestFit="1" customWidth="1"/>
    <col min="4" max="4" width="49.6640625" bestFit="1" customWidth="1"/>
    <col min="5" max="5" width="12.6640625" style="12" bestFit="1" customWidth="1"/>
    <col min="6" max="6" width="13.44140625" bestFit="1" customWidth="1"/>
    <col min="7" max="7" width="30.6640625" bestFit="1" customWidth="1"/>
    <col min="8" max="8" width="12.5546875" bestFit="1" customWidth="1"/>
    <col min="9" max="9" width="9.109375" bestFit="1" customWidth="1"/>
    <col min="10" max="10" width="12" bestFit="1" customWidth="1"/>
    <col min="11" max="11" width="10.33203125" bestFit="1" customWidth="1"/>
    <col min="12" max="15" width="10.77734375" bestFit="1" customWidth="1"/>
    <col min="16" max="16" width="9.77734375" bestFit="1" customWidth="1"/>
    <col min="17" max="19" width="10.77734375" bestFit="1" customWidth="1"/>
    <col min="20" max="20" width="9.77734375" bestFit="1" customWidth="1"/>
    <col min="21" max="24" width="10.77734375" bestFit="1" customWidth="1"/>
    <col min="25" max="25" width="9.77734375" bestFit="1" customWidth="1"/>
    <col min="26" max="28" width="10.77734375" bestFit="1" customWidth="1"/>
    <col min="29" max="29" width="10.33203125" bestFit="1" customWidth="1"/>
    <col min="30" max="32" width="10.77734375" bestFit="1" customWidth="1"/>
    <col min="33" max="33" width="9.77734375" bestFit="1" customWidth="1"/>
    <col min="34" max="102" width="5.33203125" customWidth="1"/>
  </cols>
  <sheetData>
    <row r="1" spans="2:33" ht="12.75" hidden="1" customHeight="1" x14ac:dyDescent="0.3">
      <c r="G1">
        <v>1</v>
      </c>
      <c r="I1" s="6">
        <v>0</v>
      </c>
      <c r="J1" s="7">
        <f>IF($B$7="Monthly",DATE(YEAR($C$10),MONTH($C$10)+I1,1),IF($B$7="Weekly",DATE(YEAR($C$10),MONTH($C$10),DAY($C$10)+I1*7),DATE(YEAR(C10),MONTH(C10),DAY(C10)+I1)))</f>
        <v>44249</v>
      </c>
      <c r="K1" s="7">
        <f>IF($B$7="Daily",J1+1,IF($B$7="Weekly",J1+7,DATE(YEAR(J1),MONTH(J1)+1,1)))</f>
        <v>44256</v>
      </c>
      <c r="L1" s="7">
        <f>IF($B$7="Daily",K1+1,IF($B$7="Weekly",K1+7,DATE(YEAR(K1),MONTH(K1)+1,1)))</f>
        <v>44263</v>
      </c>
      <c r="M1" s="7">
        <f>IF($B$7="Daily",L1+1,IF($B$7="Weekly",L1+7,DATE(YEAR(L1),MONTH(L1)+1,1)))</f>
        <v>44270</v>
      </c>
      <c r="N1" s="7">
        <f>IF($B$7="Daily",M1+1,IF($B$7="Weekly",M1+7,DATE(YEAR(M1),MONTH(M1)+1,1)))</f>
        <v>44277</v>
      </c>
      <c r="O1" s="7">
        <f>IF($B$7="Daily",N1+1,IF($B$7="Weekly",N1+7,DATE(YEAR(N1),MONTH(N1)+1,1)))</f>
        <v>44284</v>
      </c>
      <c r="P1" s="7">
        <f>IF($B$7="Daily",O1+1,IF($B$7="Weekly",O1+7,DATE(YEAR(O1),MONTH(O1)+1,1)))</f>
        <v>44291</v>
      </c>
      <c r="Q1" s="7">
        <f>IF($B$7="Daily",P1+1,IF($B$7="Weekly",P1+7,DATE(YEAR(P1),MONTH(P1)+1,1)))</f>
        <v>44298</v>
      </c>
      <c r="R1" s="7">
        <f>IF($B$7="Daily",Q1+1,IF($B$7="Weekly",Q1+7,DATE(YEAR(Q1),MONTH(Q1)+1,1)))</f>
        <v>44305</v>
      </c>
      <c r="S1" s="7">
        <f>IF($B$7="Daily",R1+1,IF($B$7="Weekly",R1+7,DATE(YEAR(R1),MONTH(R1)+1,1)))</f>
        <v>44312</v>
      </c>
      <c r="T1" s="7">
        <f>IF($B$7="Daily",S1+1,IF($B$7="Weekly",S1+7,DATE(YEAR(S1),MONTH(S1)+1,1)))</f>
        <v>44319</v>
      </c>
      <c r="U1" s="7">
        <f>IF($B$7="Daily",T1+1,IF($B$7="Weekly",T1+7,DATE(YEAR(T1),MONTH(T1)+1,1)))</f>
        <v>44326</v>
      </c>
      <c r="V1" s="7">
        <f>IF($B$7="Daily",U1+1,IF($B$7="Weekly",U1+7,DATE(YEAR(U1),MONTH(U1)+1,1)))</f>
        <v>44333</v>
      </c>
      <c r="W1" s="7">
        <f>IF($B$7="Daily",V1+1,IF($B$7="Weekly",V1+7,DATE(YEAR(V1),MONTH(V1)+1,1)))</f>
        <v>44340</v>
      </c>
      <c r="X1" s="7">
        <f>IF($B$7="Daily",W1+1,IF($B$7="Weekly",W1+7,DATE(YEAR(W1),MONTH(W1)+1,1)))</f>
        <v>44347</v>
      </c>
      <c r="Y1" s="7">
        <f>IF($B$7="Daily",X1+1,IF($B$7="Weekly",X1+7,DATE(YEAR(X1),MONTH(X1)+1,1)))</f>
        <v>44354</v>
      </c>
      <c r="Z1" s="7">
        <f>IF($B$7="Daily",Y1+1,IF($B$7="Weekly",Y1+7,DATE(YEAR(Y1),MONTH(Y1)+1,1)))</f>
        <v>44361</v>
      </c>
      <c r="AA1" s="7">
        <f>IF($B$7="Daily",Z1+1,IF($B$7="Weekly",Z1+7,DATE(YEAR(Z1),MONTH(Z1)+1,1)))</f>
        <v>44368</v>
      </c>
      <c r="AB1" s="7">
        <f>IF($B$7="Daily",AA1+1,IF($B$7="Weekly",AA1+7,DATE(YEAR(AA1),MONTH(AA1)+1,1)))</f>
        <v>44375</v>
      </c>
      <c r="AC1" s="7">
        <f>IF($B$7="Daily",AB1+1,IF($B$7="Weekly",AB1+7,DATE(YEAR(AB1),MONTH(AB1)+1,1)))</f>
        <v>44382</v>
      </c>
      <c r="AD1" s="7">
        <f>IF($B$7="Daily",AC1+1,IF($B$7="Weekly",AC1+7,DATE(YEAR(AC1),MONTH(AC1)+1,1)))</f>
        <v>44389</v>
      </c>
      <c r="AE1" s="7">
        <f>IF($B$7="Daily",AD1+7,IF($B$7="Weekly",AD1+7,DATE(YEAR(AD1),MONTH(AD1)+1,1)))</f>
        <v>44396</v>
      </c>
      <c r="AF1" s="7">
        <f>IF($B$7="Daily",AE1+7,IF($B$7="Weekly",AE1+7,DATE(YEAR(AE1),MONTH(AE1)+1,1)))</f>
        <v>44403</v>
      </c>
      <c r="AG1" s="7">
        <f>IF($B$7="Daily",AF1+1,IF($B$7="Weekly",AF1+7,DATE(YEAR(AF1),MONTH(AF1)+1,1)))</f>
        <v>44410</v>
      </c>
    </row>
    <row r="2" spans="2:33" ht="12" customHeight="1" x14ac:dyDescent="0.3"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12" customHeight="1" x14ac:dyDescent="0.35">
      <c r="B3" s="69" t="s">
        <v>0</v>
      </c>
      <c r="C3" s="69"/>
      <c r="D3" s="69"/>
      <c r="E3" s="69"/>
      <c r="F3" s="69"/>
      <c r="G3" s="69"/>
      <c r="H3" s="69"/>
      <c r="I3" s="6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2:33" x14ac:dyDescent="0.3">
      <c r="B4" s="8"/>
      <c r="C4" s="67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x14ac:dyDescent="0.3"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12.5" thickBot="1" x14ac:dyDescent="0.35">
      <c r="B6" s="8" t="s">
        <v>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2:33" ht="12.5" thickBot="1" x14ac:dyDescent="0.35">
      <c r="B7" s="1" t="s">
        <v>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2:33" ht="12.5" thickBot="1" x14ac:dyDescent="0.35"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2:33" ht="15" customHeight="1" thickBot="1" x14ac:dyDescent="0.35">
      <c r="B9" s="65" t="s">
        <v>3</v>
      </c>
      <c r="C9" s="66"/>
      <c r="D9" s="4"/>
      <c r="E9" s="4"/>
      <c r="G9" s="30" t="s">
        <v>6</v>
      </c>
      <c r="H9" s="52"/>
      <c r="I9" s="53"/>
      <c r="J9" s="9"/>
      <c r="K9" s="9"/>
    </row>
    <row r="10" spans="2:33" ht="12.65" customHeight="1" x14ac:dyDescent="0.3">
      <c r="B10" s="10" t="s">
        <v>4</v>
      </c>
      <c r="C10" s="49">
        <v>44249</v>
      </c>
      <c r="D10" s="36"/>
      <c r="E10" s="44"/>
      <c r="G10" s="62" t="s">
        <v>7</v>
      </c>
      <c r="H10" s="63"/>
      <c r="I10" s="64"/>
      <c r="J10" s="9"/>
      <c r="K10" s="9"/>
    </row>
    <row r="11" spans="2:33" ht="17.5" customHeight="1" x14ac:dyDescent="0.3">
      <c r="B11" s="11" t="s">
        <v>5</v>
      </c>
      <c r="C11" s="50">
        <v>44399</v>
      </c>
      <c r="D11" s="36"/>
      <c r="E11" s="44"/>
      <c r="J11" s="9"/>
      <c r="K11" s="9"/>
    </row>
    <row r="12" spans="2:33" ht="28" customHeight="1" x14ac:dyDescent="0.3">
      <c r="C12" s="36"/>
      <c r="D12" s="36"/>
      <c r="E12" s="44"/>
      <c r="J12" s="9"/>
      <c r="K12" s="9"/>
    </row>
    <row r="13" spans="2:33" x14ac:dyDescent="0.3">
      <c r="F13" s="48" t="s">
        <v>8</v>
      </c>
      <c r="G13" t="s">
        <v>9</v>
      </c>
      <c r="O13" s="5"/>
    </row>
    <row r="14" spans="2:33" ht="41.25" customHeight="1" x14ac:dyDescent="0.3">
      <c r="J14" s="2">
        <f>IF($B$7="daily",TEXT(DATE(YEAR(J1),MONTH(J1),DAY(J1)),"MMM YYYY"),IF(B7="Weekly",YEAR(J1),IF(MONTH(J1)=12,"",YEAR(J1))))</f>
        <v>2021</v>
      </c>
      <c r="K14" s="2" t="str">
        <f>IF($B$7="daily",IF(MONTH(K1)&lt;&gt;MONTH(J1),TEXT(DATE(YEAR(K1),MONTH(K1),DAY(K1)),"MMM YYYY"),IF(AND(MONTH(K1)=1,MONTH(K1)&lt;&gt;MONTH(J1)),TEXT(DATE(YEAR(K1),MONTH(K1),DAY(K1)),"MMM YYYY"),"")),IF(AND(MONTH(K1)=1,MONTH(K1)&lt;&gt;MONTH(J1)),YEAR(K1),""))</f>
        <v/>
      </c>
      <c r="L14" s="2" t="str">
        <f>IF($B$7="daily",IF(MONTH(L1)&lt;&gt;MONTH(K1),TEXT(DATE(YEAR(L1),MONTH(L1),DAY(L1)),"MMM YYYY"),IF(AND(MONTH(L1)=1,MONTH(L1)&lt;&gt;MONTH(K1)),TEXT(DATE(YEAR(L1),MONTH(L1),DAY(L1)),"MMM YYYY"),"")),IF(AND(MONTH(L1)=1,MONTH(L1)&lt;&gt;MONTH(K1)),YEAR(L1),""))</f>
        <v/>
      </c>
      <c r="M14" s="2" t="str">
        <f>IF($B$7="daily",IF(MONTH(M1)&lt;&gt;MONTH(L1),TEXT(DATE(YEAR(M1),MONTH(M1),DAY(M1)),"MMM YYYY"),IF(AND(MONTH(M1)=1,MONTH(M1)&lt;&gt;MONTH(L1)),TEXT(DATE(YEAR(M1),MONTH(M1),DAY(M1)),"MMM YYYY"),"")),IF(AND(MONTH(M1)=1,MONTH(M1)&lt;&gt;MONTH(L1)),YEAR(M1),""))</f>
        <v/>
      </c>
      <c r="N14" s="2" t="str">
        <f>IF($B$7="daily",IF(MONTH(N1)&lt;&gt;MONTH(M1),TEXT(DATE(YEAR(N1),MONTH(N1),DAY(N1)),"MMM YYYY"),IF(AND(MONTH(N1)=1,MONTH(N1)&lt;&gt;MONTH(M1)),TEXT(DATE(YEAR(N1),MONTH(N1),DAY(N1)),"MMM YYYY"),"")),IF(AND(MONTH(N1)=1,MONTH(N1)&lt;&gt;MONTH(M1)),YEAR(N1),""))</f>
        <v/>
      </c>
      <c r="O14" s="2" t="str">
        <f>IF($B$7="daily",IF(MONTH(O1)&lt;&gt;MONTH(N1),TEXT(DATE(YEAR(O1),MONTH(O1),DAY(O1)),"MMM YYYY"),IF(AND(MONTH(O1)=1,MONTH(O1)&lt;&gt;MONTH(N1)),TEXT(DATE(YEAR(O1),MONTH(O1),DAY(O1)),"MMM YYYY"),"")),IF(AND(MONTH(O1)=1,MONTH(O1)&lt;&gt;MONTH(N1)),YEAR(O1),""))</f>
        <v/>
      </c>
      <c r="P14" s="2" t="str">
        <f>IF($B$7="daily",IF(MONTH(P1)&lt;&gt;MONTH(O1),TEXT(DATE(YEAR(P1),MONTH(P1),DAY(P1)),"MMM YYYY"),IF(AND(MONTH(P1)=1,MONTH(P1)&lt;&gt;MONTH(O1)),TEXT(DATE(YEAR(P1),MONTH(P1),DAY(P1)),"MMM YYYY"),"")),IF(AND(MONTH(P1)=1,MONTH(P1)&lt;&gt;MONTH(O1)),YEAR(P1),""))</f>
        <v/>
      </c>
      <c r="Q14" s="2" t="str">
        <f>IF($B$7="daily",IF(MONTH(Q1)&lt;&gt;MONTH(P1),TEXT(DATE(YEAR(Q1),MONTH(Q1),DAY(Q1)),"MMM YYYY"),IF(AND(MONTH(Q1)=1,MONTH(Q1)&lt;&gt;MONTH(P1)),TEXT(DATE(YEAR(Q1),MONTH(Q1),DAY(Q1)),"MMM YYYY"),"")),IF(AND(MONTH(Q1)=1,MONTH(Q1)&lt;&gt;MONTH(P1)),YEAR(Q1),""))</f>
        <v/>
      </c>
      <c r="R14" s="2" t="str">
        <f>IF($B$7="daily",IF(MONTH(R1)&lt;&gt;MONTH(Q1),TEXT(DATE(YEAR(R1),MONTH(R1),DAY(R1)),"MMM YYYY"),IF(AND(MONTH(R1)=1,MONTH(R1)&lt;&gt;MONTH(Q1)),TEXT(DATE(YEAR(R1),MONTH(R1),DAY(R1)),"MMM YYYY"),"")),IF(AND(MONTH(R1)=1,MONTH(R1)&lt;&gt;MONTH(Q1)),YEAR(R1),""))</f>
        <v/>
      </c>
      <c r="S14" s="2" t="str">
        <f>IF($B$7="daily",IF(MONTH(S1)&lt;&gt;MONTH(R1),TEXT(DATE(YEAR(S1),MONTH(S1),DAY(S1)),"MMM YYYY"),IF(AND(MONTH(S1)=1,MONTH(S1)&lt;&gt;MONTH(R1)),TEXT(DATE(YEAR(S1),MONTH(S1),DAY(S1)),"MMM YYYY"),"")),IF(AND(MONTH(S1)=1,MONTH(S1)&lt;&gt;MONTH(R1)),YEAR(S1),""))</f>
        <v/>
      </c>
      <c r="T14" s="2" t="str">
        <f>IF($B$7="daily",IF(MONTH(T1)&lt;&gt;MONTH(S1),TEXT(DATE(YEAR(T1),MONTH(T1),DAY(T1)),"MMM YYYY"),IF(AND(MONTH(T1)=1,MONTH(T1)&lt;&gt;MONTH(S1)),TEXT(DATE(YEAR(T1),MONTH(T1),DAY(T1)),"MMM YYYY"),"")),IF(AND(MONTH(T1)=1,MONTH(T1)&lt;&gt;MONTH(S1)),YEAR(T1),""))</f>
        <v/>
      </c>
      <c r="U14" s="2" t="str">
        <f>IF($B$7="daily",IF(MONTH(U1)&lt;&gt;MONTH(T1),TEXT(DATE(YEAR(U1),MONTH(U1),DAY(U1)),"MMM YYYY"),IF(AND(MONTH(U1)=1,MONTH(U1)&lt;&gt;MONTH(T1)),TEXT(DATE(YEAR(U1),MONTH(U1),DAY(U1)),"MMM YYYY"),"")),IF(AND(MONTH(U1)=1,MONTH(U1)&lt;&gt;MONTH(T1)),YEAR(U1),""))</f>
        <v/>
      </c>
      <c r="V14" s="2" t="str">
        <f>IF($B$7="daily",IF(MONTH(V1)&lt;&gt;MONTH(U1),TEXT(DATE(YEAR(V1),MONTH(V1),DAY(V1)),"MMM YYYY"),IF(AND(MONTH(V1)=1,MONTH(V1)&lt;&gt;MONTH(U1)),TEXT(DATE(YEAR(V1),MONTH(V1),DAY(V1)),"MMM YYYY"),"")),IF(AND(MONTH(V1)=1,MONTH(V1)&lt;&gt;MONTH(U1)),YEAR(V1),""))</f>
        <v/>
      </c>
      <c r="W14" s="2" t="str">
        <f>IF($B$7="daily",IF(MONTH(W1)&lt;&gt;MONTH(V1),TEXT(DATE(YEAR(W1),MONTH(W1),DAY(W1)),"MMM YYYY"),IF(AND(MONTH(W1)=1,MONTH(W1)&lt;&gt;MONTH(V1)),TEXT(DATE(YEAR(W1),MONTH(W1),DAY(W1)),"MMM YYYY"),"")),IF(AND(MONTH(W1)=1,MONTH(W1)&lt;&gt;MONTH(V1)),YEAR(W1),""))</f>
        <v/>
      </c>
      <c r="X14" s="2" t="str">
        <f>IF($B$7="daily",IF(MONTH(X1)&lt;&gt;MONTH(W1),TEXT(DATE(YEAR(X1),MONTH(X1),DAY(X1)),"MMM YYYY"),IF(AND(MONTH(X1)=1,MONTH(X1)&lt;&gt;MONTH(W1)),TEXT(DATE(YEAR(X1),MONTH(X1),DAY(X1)),"MMM YYYY"),"")),IF(AND(MONTH(X1)=1,MONTH(X1)&lt;&gt;MONTH(W1)),YEAR(X1),""))</f>
        <v/>
      </c>
      <c r="Y14" s="2" t="str">
        <f>IF($B$7="daily",IF(MONTH(Y1)&lt;&gt;MONTH(X1),TEXT(DATE(YEAR(Y1),MONTH(Y1),DAY(Y1)),"MMM YYYY"),IF(AND(MONTH(Y1)=1,MONTH(Y1)&lt;&gt;MONTH(X1)),TEXT(DATE(YEAR(Y1),MONTH(Y1),DAY(Y1)),"MMM YYYY"),"")),IF(AND(MONTH(Y1)=1,MONTH(Y1)&lt;&gt;MONTH(X1)),YEAR(Y1),""))</f>
        <v/>
      </c>
      <c r="Z14" s="2" t="str">
        <f>IF($B$7="daily",IF(MONTH(Z1)&lt;&gt;MONTH(Y1),TEXT(DATE(YEAR(Z1),MONTH(Z1),DAY(Z1)),"MMM YYYY"),IF(AND(MONTH(Z1)=1,MONTH(Z1)&lt;&gt;MONTH(Y1)),TEXT(DATE(YEAR(Z1),MONTH(Z1),DAY(Z1)),"MMM YYYY"),"")),IF(AND(MONTH(Z1)=1,MONTH(Z1)&lt;&gt;MONTH(Y1)),YEAR(Z1),""))</f>
        <v/>
      </c>
      <c r="AA14" s="2" t="str">
        <f>IF($B$7="daily",IF(MONTH(AA1)&lt;&gt;MONTH(Z1),TEXT(DATE(YEAR(AA1),MONTH(AA1),DAY(AA1)),"MMM YYYY"),IF(AND(MONTH(AA1)=1,MONTH(AA1)&lt;&gt;MONTH(Z1)),TEXT(DATE(YEAR(AA1),MONTH(AA1),DAY(AA1)),"MMM YYYY"),"")),IF(AND(MONTH(AA1)=1,MONTH(AA1)&lt;&gt;MONTH(Z1)),YEAR(AA1),""))</f>
        <v/>
      </c>
      <c r="AB14" s="2" t="str">
        <f>IF($B$7="daily",IF(MONTH(AB1)&lt;&gt;MONTH(AA1),TEXT(DATE(YEAR(AB1),MONTH(AB1),DAY(AB1)),"MMM YYYY"),IF(AND(MONTH(AB1)=1,MONTH(AB1)&lt;&gt;MONTH(AA1)),TEXT(DATE(YEAR(AB1),MONTH(AB1),DAY(AB1)),"MMM YYYY"),"")),IF(AND(MONTH(AB1)=1,MONTH(AB1)&lt;&gt;MONTH(AA1)),YEAR(AB1),""))</f>
        <v/>
      </c>
      <c r="AC14" s="2" t="str">
        <f>IF($B$7="daily",IF(MONTH(AC1)&lt;&gt;MONTH(AB1),TEXT(DATE(YEAR(AC1),MONTH(AC1),DAY(AC1)),"MMM YYYY"),IF(AND(MONTH(AC1)=1,MONTH(AC1)&lt;&gt;MONTH(AB1)),TEXT(DATE(YEAR(AC1),MONTH(AC1),DAY(AC1)),"MMM YYYY"),"")),IF(AND(MONTH(AC1)=1,MONTH(AC1)&lt;&gt;MONTH(AB1)),YEAR(AC1),""))</f>
        <v/>
      </c>
      <c r="AD14" s="2" t="str">
        <f>IF($B$7="daily",IF(MONTH(AD1)&lt;&gt;MONTH(AC1),TEXT(DATE(YEAR(AD1),MONTH(AD1),DAY(AD1)),"MMM YYYY"),IF(AND(MONTH(AD1)=1,MONTH(AD1)&lt;&gt;MONTH(AC1)),TEXT(DATE(YEAR(AD1),MONTH(AD1),DAY(AD1)),"MMM YYYY"),"")),IF(AND(MONTH(AD1)=1,MONTH(AD1)&lt;&gt;MONTH(AC1)),YEAR(AD1),""))</f>
        <v/>
      </c>
      <c r="AE14" s="2" t="str">
        <f>IF($B$7="daily",IF(MONTH(AE1)&lt;&gt;MONTH(AD1),TEXT(DATE(YEAR(AE1),MONTH(AE1),DAY(AE1)),"MMM YYYY"),IF(AND(MONTH(AE1)=1,MONTH(AE1)&lt;&gt;MONTH(AD1)),TEXT(DATE(YEAR(AE1),MONTH(AE1),DAY(AE1)),"MMM YYYY"),"")),IF(AND(MONTH(AE1)=1,MONTH(AE1)&lt;&gt;MONTH(AD1)),YEAR(AE1),""))</f>
        <v/>
      </c>
      <c r="AF14" s="2" t="str">
        <f>IF($B$7="daily",IF(MONTH(AF1)&lt;&gt;MONTH(AE1),TEXT(DATE(YEAR(AF1),MONTH(AF1),DAY(AF1)),"MMM YYYY"),IF(AND(MONTH(AF1)=1,MONTH(AF1)&lt;&gt;MONTH(AE1)),TEXT(DATE(YEAR(AF1),MONTH(AF1),DAY(AF1)),"MMM YYYY"),"")),IF(AND(MONTH(AF1)=1,MONTH(AF1)&lt;&gt;MONTH(AE1)),YEAR(AF1),""))</f>
        <v/>
      </c>
      <c r="AG14" s="2" t="str">
        <f>IF($B$7="daily",IF(MONTH(AG1)&lt;&gt;MONTH(AF1),TEXT(DATE(YEAR(AG1),MONTH(AG1),DAY(AG1)),"MMM YYYY"),IF(AND(MONTH(AG1)=1,MONTH(AG1)&lt;&gt;MONTH(AF1)),TEXT(DATE(YEAR(AG1),MONTH(AG1),DAY(AG1)),"MMM YYYY"),"")),IF(AND(MONTH(AG1)=1,MONTH(AG1)&lt;&gt;MONTH(AF1)),YEAR(AG1),""))</f>
        <v/>
      </c>
    </row>
    <row r="15" spans="2:33" x14ac:dyDescent="0.3">
      <c r="F15" s="12"/>
      <c r="G15" s="12"/>
      <c r="H15" s="12"/>
      <c r="I15" s="12" t="s">
        <v>10</v>
      </c>
      <c r="J15" s="3" t="str">
        <f>IF($B$7="Daily",TEXT(WEEKDAY(J1),"DDD"),TEXT(J1,"MMM"))</f>
        <v>Feb</v>
      </c>
      <c r="K15" s="3" t="str">
        <f>IF($B$7="Daily",TEXT(WEEKDAY(K1),"DDD"),TEXT(K1,"MMM"))</f>
        <v>Mar</v>
      </c>
      <c r="L15" s="3" t="str">
        <f>IF($B$7="Daily",TEXT(WEEKDAY(L1),"DDD"),TEXT(L1,"MMM"))</f>
        <v>Mar</v>
      </c>
      <c r="M15" s="3" t="str">
        <f>IF($B$7="Daily",TEXT(WEEKDAY(M1),"DDD"),TEXT(M1,"MMM"))</f>
        <v>Mar</v>
      </c>
      <c r="N15" s="3" t="str">
        <f>IF($B$7="Daily",TEXT(WEEKDAY(N1),"DDD"),TEXT(N1,"MMM"))</f>
        <v>Mar</v>
      </c>
      <c r="O15" s="3" t="str">
        <f>IF($B$7="Daily",TEXT(WEEKDAY(O1),"DDD"),TEXT(O1,"MMM"))</f>
        <v>Mar</v>
      </c>
      <c r="P15" s="3" t="str">
        <f>IF($B$7="Daily",TEXT(WEEKDAY(P1),"DDD"),TEXT(P1,"MMM"))</f>
        <v>Apr</v>
      </c>
      <c r="Q15" s="3" t="str">
        <f>IF($B$7="Daily",TEXT(WEEKDAY(Q1),"DDD"),TEXT(Q1,"MMM"))</f>
        <v>Apr</v>
      </c>
      <c r="R15" s="3" t="str">
        <f>IF($B$7="Daily",TEXT(WEEKDAY(R1),"DDD"),TEXT(R1,"MMM"))</f>
        <v>Apr</v>
      </c>
      <c r="S15" s="3" t="str">
        <f>IF($B$7="Daily",TEXT(WEEKDAY(S1),"DDD"),TEXT(S1,"MMM"))</f>
        <v>Apr</v>
      </c>
      <c r="T15" s="3" t="str">
        <f>IF($B$7="Daily",TEXT(WEEKDAY(T1),"DDD"),TEXT(T1,"MMM"))</f>
        <v>May</v>
      </c>
      <c r="U15" s="3" t="str">
        <f>IF($B$7="Daily",TEXT(WEEKDAY(U1),"DDD"),TEXT(U1,"MMM"))</f>
        <v>May</v>
      </c>
      <c r="V15" s="3" t="str">
        <f>IF($B$7="Daily",TEXT(WEEKDAY(V1),"DDD"),TEXT(V1,"MMM"))</f>
        <v>May</v>
      </c>
      <c r="W15" s="3" t="str">
        <f>IF($B$7="Daily",TEXT(WEEKDAY(W1),"DDD"),TEXT(W1,"MMM"))</f>
        <v>May</v>
      </c>
      <c r="X15" s="3" t="str">
        <f>IF($B$7="Daily",TEXT(WEEKDAY(X1),"DDD"),TEXT(X1,"MMM"))</f>
        <v>May</v>
      </c>
      <c r="Y15" s="3" t="str">
        <f>IF($B$7="Daily",TEXT(WEEKDAY(Y1),"DDD"),TEXT(Y1,"MMM"))</f>
        <v>Jun</v>
      </c>
      <c r="Z15" s="3" t="str">
        <f>IF($B$7="Daily",TEXT(WEEKDAY(Z1),"DDD"),TEXT(Z1,"MMM"))</f>
        <v>Jun</v>
      </c>
      <c r="AA15" s="3" t="str">
        <f>IF($B$7="Daily",TEXT(WEEKDAY(AA1),"DDD"),TEXT(AA1,"MMM"))</f>
        <v>Jun</v>
      </c>
      <c r="AB15" s="3" t="str">
        <f>IF($B$7="Daily",TEXT(WEEKDAY(AB1),"DDD"),TEXT(AB1,"MMM"))</f>
        <v>Jun</v>
      </c>
      <c r="AC15" s="3" t="str">
        <f>IF($B$7="Daily",TEXT(WEEKDAY(AC1),"DDD"),TEXT(AC1,"MMM"))</f>
        <v>Jul</v>
      </c>
      <c r="AD15" s="3" t="str">
        <f>IF($B$7="Daily",TEXT(WEEKDAY(AD1),"DDD"),TEXT(AD1,"MMM"))</f>
        <v>Jul</v>
      </c>
      <c r="AE15" s="3" t="str">
        <f>IF($B$7="Daily",TEXT(WEEKDAY(AE1),"DDD"),TEXT(AE1,"MMM"))</f>
        <v>Jul</v>
      </c>
      <c r="AF15" s="3" t="str">
        <f>IF($B$7="Daily",TEXT(WEEKDAY(AF1),"DDD"),TEXT(AF1,"MMM"))</f>
        <v>Jul</v>
      </c>
      <c r="AG15" s="3" t="str">
        <f>IF($B$7="Daily",TEXT(WEEKDAY(AG1),"DDD"),TEXT(AG1,"MMM"))</f>
        <v>Aug</v>
      </c>
    </row>
    <row r="16" spans="2:33" ht="36" x14ac:dyDescent="0.3">
      <c r="B16" s="4" t="s">
        <v>11</v>
      </c>
      <c r="C16" s="4" t="s">
        <v>12</v>
      </c>
      <c r="D16" s="4" t="s">
        <v>13</v>
      </c>
      <c r="E16" s="34" t="s">
        <v>14</v>
      </c>
      <c r="F16" s="4" t="s">
        <v>15</v>
      </c>
      <c r="G16" s="4" t="s">
        <v>16</v>
      </c>
      <c r="H16" s="34" t="s">
        <v>17</v>
      </c>
      <c r="I16" s="4" t="s">
        <v>18</v>
      </c>
      <c r="J16" s="4">
        <f>IF($B$7="Monthly","",DAY(J1))</f>
        <v>22</v>
      </c>
      <c r="K16" s="4">
        <f>IF($B$7="Monthly","",DAY(K1))</f>
        <v>1</v>
      </c>
      <c r="L16" s="4">
        <f>IF($B$7="Monthly","",DAY(L1))</f>
        <v>8</v>
      </c>
      <c r="M16" s="4">
        <f>IF($B$7="Monthly","",DAY(M1))</f>
        <v>15</v>
      </c>
      <c r="N16" s="4">
        <f>IF($B$7="Monthly","",DAY(N1))</f>
        <v>22</v>
      </c>
      <c r="O16" s="4">
        <f>IF($B$7="Monthly","",DAY(O1))</f>
        <v>29</v>
      </c>
      <c r="P16" s="4">
        <f>IF($B$7="Monthly","",DAY(P1))</f>
        <v>5</v>
      </c>
      <c r="Q16" s="4">
        <f>IF($B$7="Monthly","",DAY(Q1))</f>
        <v>12</v>
      </c>
      <c r="R16" s="4">
        <f>IF($B$7="Monthly","",DAY(R1))</f>
        <v>19</v>
      </c>
      <c r="S16" s="4">
        <f>IF($B$7="Monthly","",DAY(S1))</f>
        <v>26</v>
      </c>
      <c r="T16" s="4">
        <f>IF($B$7="Monthly","",DAY(T1))</f>
        <v>3</v>
      </c>
      <c r="U16" s="4">
        <f>IF($B$7="Monthly","",DAY(U1))</f>
        <v>10</v>
      </c>
      <c r="V16" s="4">
        <f>IF($B$7="Monthly","",DAY(V1))</f>
        <v>17</v>
      </c>
      <c r="W16" s="4">
        <f>IF($B$7="Monthly","",DAY(W1))</f>
        <v>24</v>
      </c>
      <c r="X16" s="4">
        <f>IF($B$7="Monthly","",DAY(X1))</f>
        <v>31</v>
      </c>
      <c r="Y16" s="4">
        <f>IF($B$7="Monthly","",DAY(Y1))</f>
        <v>7</v>
      </c>
      <c r="Z16" s="4">
        <f>IF($B$7="Monthly","",DAY(Z1))</f>
        <v>14</v>
      </c>
      <c r="AA16" s="4">
        <f>IF($B$7="Monthly","",DAY(AA1))</f>
        <v>21</v>
      </c>
      <c r="AB16" s="4">
        <f>IF($B$7="Monthly","",DAY(AB1))</f>
        <v>28</v>
      </c>
      <c r="AC16" s="4">
        <f>IF($B$7="Monthly","",DAY(AC1))</f>
        <v>5</v>
      </c>
      <c r="AD16" s="4">
        <f>IF($B$7="Monthly","",DAY(AD1))</f>
        <v>12</v>
      </c>
      <c r="AE16" s="4">
        <f>IF($B$7="Monthly","",DAY(AE1))</f>
        <v>19</v>
      </c>
      <c r="AF16" s="4">
        <f>IF($B$7="Monthly","",DAY(AF1))</f>
        <v>26</v>
      </c>
      <c r="AG16" s="4">
        <f>IF($B$7="Monthly","",DAY(AG1))</f>
        <v>2</v>
      </c>
    </row>
    <row r="17" spans="1:33" x14ac:dyDescent="0.3">
      <c r="A17" s="13">
        <v>1</v>
      </c>
      <c r="B17" s="15" t="s">
        <v>19</v>
      </c>
      <c r="C17" s="15" t="s">
        <v>20</v>
      </c>
      <c r="D17" s="15"/>
      <c r="E17" s="28" t="str">
        <f>IF(G17="","Formula",IF($G$1=2,G17-F17,NETWORKDAYS(F17,G17)))</f>
        <v>Formula</v>
      </c>
      <c r="F17" s="26"/>
      <c r="G17" s="26"/>
      <c r="H17" s="26"/>
      <c r="I17" s="27">
        <f>IF(E17="","Formula",SUMPRODUCT(E18:E21,I18:I21)/SUM(E18:E21))</f>
        <v>1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33"/>
      <c r="AF17" s="16"/>
      <c r="AG17" s="16"/>
    </row>
    <row r="18" spans="1:33" outlineLevel="1" x14ac:dyDescent="0.3">
      <c r="B18" s="17" t="s">
        <v>21</v>
      </c>
      <c r="C18" s="18" t="s">
        <v>22</v>
      </c>
      <c r="D18" s="18"/>
      <c r="E18" s="45">
        <f>IF(G18="","Formula",IF($G$1=1,G18-F18,NETWORKDAYS(F18,G18)))</f>
        <v>1</v>
      </c>
      <c r="F18" s="51">
        <f>C10</f>
        <v>44249</v>
      </c>
      <c r="G18" s="51">
        <f>F18+1</f>
        <v>44250</v>
      </c>
      <c r="H18" s="31"/>
      <c r="I18" s="19">
        <v>1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33"/>
      <c r="AF18" s="16"/>
      <c r="AG18" s="16"/>
    </row>
    <row r="19" spans="1:33" outlineLevel="1" x14ac:dyDescent="0.3">
      <c r="B19" s="17" t="s">
        <v>23</v>
      </c>
      <c r="C19" s="18" t="s">
        <v>24</v>
      </c>
      <c r="D19" s="18"/>
      <c r="E19" s="45">
        <f>IF(G19="","Formula",IF($G$1=1,G19-F19,NETWORKDAYS(F19,G19)))</f>
        <v>1</v>
      </c>
      <c r="F19" s="51">
        <f>C10</f>
        <v>44249</v>
      </c>
      <c r="G19" s="51">
        <f>F19+1</f>
        <v>44250</v>
      </c>
      <c r="H19" s="31"/>
      <c r="I19" s="19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33"/>
      <c r="AF19" s="16"/>
      <c r="AG19" s="16"/>
    </row>
    <row r="20" spans="1:33" outlineLevel="1" x14ac:dyDescent="0.3">
      <c r="B20" s="17" t="s">
        <v>25</v>
      </c>
      <c r="C20" s="18" t="s">
        <v>26</v>
      </c>
      <c r="D20" s="18" t="s">
        <v>27</v>
      </c>
      <c r="E20" s="45">
        <v>1</v>
      </c>
      <c r="F20" s="51">
        <f>G19</f>
        <v>44250</v>
      </c>
      <c r="G20" s="51">
        <f>F20+1</f>
        <v>44251</v>
      </c>
      <c r="H20" s="31"/>
      <c r="I20" s="19">
        <v>1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33"/>
      <c r="AF20" s="16"/>
      <c r="AG20" s="16"/>
    </row>
    <row r="21" spans="1:33" outlineLevel="1" x14ac:dyDescent="0.3">
      <c r="B21" s="17" t="s">
        <v>28</v>
      </c>
      <c r="C21" s="18" t="s">
        <v>29</v>
      </c>
      <c r="D21" s="18" t="s">
        <v>30</v>
      </c>
      <c r="E21" s="45">
        <v>1</v>
      </c>
      <c r="F21" s="51">
        <f>G19</f>
        <v>44250</v>
      </c>
      <c r="G21" s="51">
        <f>F21+1</f>
        <v>44251</v>
      </c>
      <c r="H21" s="31"/>
      <c r="I21" s="19">
        <v>1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33"/>
      <c r="AF21" s="16"/>
      <c r="AG21" s="16"/>
    </row>
    <row r="22" spans="1:33" x14ac:dyDescent="0.3">
      <c r="A22" s="13">
        <f>COUNT($A$17:$A19)+1</f>
        <v>2</v>
      </c>
      <c r="B22" s="14" t="s">
        <v>31</v>
      </c>
      <c r="C22" s="15"/>
      <c r="D22" s="15"/>
      <c r="E22" s="28"/>
      <c r="F22" s="32"/>
      <c r="G22" s="32"/>
      <c r="H22" s="32"/>
      <c r="I22" s="27">
        <f>IF(E17="","Formula",SUMPRODUCT(E23:E34,I23:I34)/SUM(E23:E34))</f>
        <v>1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33"/>
      <c r="AF22" s="16"/>
      <c r="AG22" s="16"/>
    </row>
    <row r="23" spans="1:33" outlineLevel="1" x14ac:dyDescent="0.3">
      <c r="B23" s="17" t="s">
        <v>32</v>
      </c>
      <c r="C23" s="18" t="s">
        <v>33</v>
      </c>
      <c r="D23" s="18" t="s">
        <v>34</v>
      </c>
      <c r="E23" s="35">
        <v>2</v>
      </c>
      <c r="F23" s="51">
        <f>G21+1</f>
        <v>44252</v>
      </c>
      <c r="G23" s="51">
        <f>F23+2</f>
        <v>44254</v>
      </c>
      <c r="H23" s="31"/>
      <c r="I23" s="19">
        <v>1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33"/>
      <c r="AF23" s="16"/>
      <c r="AG23" s="16"/>
    </row>
    <row r="24" spans="1:33" outlineLevel="1" x14ac:dyDescent="0.3">
      <c r="B24" s="20" t="s">
        <v>35</v>
      </c>
      <c r="C24" s="18" t="s">
        <v>36</v>
      </c>
      <c r="D24" s="18" t="s">
        <v>37</v>
      </c>
      <c r="E24" s="35">
        <v>2</v>
      </c>
      <c r="F24" s="51">
        <f>G23</f>
        <v>44254</v>
      </c>
      <c r="G24" s="51">
        <f>F24+2</f>
        <v>44256</v>
      </c>
      <c r="H24" s="31"/>
      <c r="I24" s="19"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33"/>
      <c r="AF24" s="16"/>
      <c r="AG24" s="16"/>
    </row>
    <row r="25" spans="1:33" outlineLevel="1" x14ac:dyDescent="0.3">
      <c r="B25" s="20" t="s">
        <v>38</v>
      </c>
      <c r="C25" s="18" t="s">
        <v>39</v>
      </c>
      <c r="D25" s="18" t="s">
        <v>34</v>
      </c>
      <c r="E25" s="35">
        <v>1</v>
      </c>
      <c r="F25" s="51">
        <f>G24+1</f>
        <v>44257</v>
      </c>
      <c r="G25" s="51">
        <f>F25+1</f>
        <v>44258</v>
      </c>
      <c r="H25" s="31"/>
      <c r="I25" s="19">
        <v>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33"/>
      <c r="AF25" s="16"/>
      <c r="AG25" s="16"/>
    </row>
    <row r="26" spans="1:33" outlineLevel="1" x14ac:dyDescent="0.3">
      <c r="B26" s="39" t="s">
        <v>40</v>
      </c>
      <c r="C26" s="18" t="s">
        <v>39</v>
      </c>
      <c r="D26" s="18" t="s">
        <v>34</v>
      </c>
      <c r="E26" s="35">
        <v>1</v>
      </c>
      <c r="F26" s="51">
        <f>G25+1</f>
        <v>44259</v>
      </c>
      <c r="G26" s="51">
        <f>F26+1</f>
        <v>44260</v>
      </c>
      <c r="H26" s="31"/>
      <c r="I26" s="19">
        <v>1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33"/>
      <c r="AF26" s="16"/>
      <c r="AG26" s="16"/>
    </row>
    <row r="27" spans="1:33" outlineLevel="1" x14ac:dyDescent="0.3">
      <c r="B27" s="40" t="s">
        <v>41</v>
      </c>
      <c r="C27" s="18" t="s">
        <v>42</v>
      </c>
      <c r="D27" s="18" t="s">
        <v>43</v>
      </c>
      <c r="E27" s="35">
        <v>2</v>
      </c>
      <c r="F27" s="51">
        <f>G26+1</f>
        <v>44261</v>
      </c>
      <c r="G27" s="51">
        <f>F27+2</f>
        <v>44263</v>
      </c>
      <c r="H27" s="31"/>
      <c r="I27" s="19">
        <v>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33"/>
      <c r="AF27" s="16"/>
      <c r="AG27" s="16"/>
    </row>
    <row r="28" spans="1:33" outlineLevel="1" x14ac:dyDescent="0.3">
      <c r="B28" s="40" t="s">
        <v>44</v>
      </c>
      <c r="C28" s="18" t="s">
        <v>45</v>
      </c>
      <c r="D28" s="18" t="s">
        <v>46</v>
      </c>
      <c r="E28" s="35">
        <v>4</v>
      </c>
      <c r="F28" s="51">
        <f t="shared" ref="F28:F32" si="0">G27+1</f>
        <v>44264</v>
      </c>
      <c r="G28" s="51">
        <f>F28+4</f>
        <v>44268</v>
      </c>
      <c r="H28" s="31"/>
      <c r="I28" s="19">
        <v>1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33"/>
      <c r="AF28" s="16"/>
      <c r="AG28" s="16"/>
    </row>
    <row r="29" spans="1:33" ht="13" outlineLevel="1" x14ac:dyDescent="0.3">
      <c r="B29" s="55" t="s">
        <v>125</v>
      </c>
      <c r="C29" s="18" t="s">
        <v>47</v>
      </c>
      <c r="D29" s="18"/>
      <c r="E29" s="35">
        <v>1</v>
      </c>
      <c r="F29" s="51">
        <f t="shared" si="0"/>
        <v>44269</v>
      </c>
      <c r="G29" s="51">
        <f>F29+1</f>
        <v>44270</v>
      </c>
      <c r="H29" s="31"/>
      <c r="I29" s="19">
        <v>1</v>
      </c>
      <c r="J29" s="16"/>
      <c r="K29" s="68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33"/>
      <c r="AF29" s="16"/>
      <c r="AG29" s="16"/>
    </row>
    <row r="30" spans="1:33" outlineLevel="1" x14ac:dyDescent="0.3">
      <c r="B30" s="40" t="s">
        <v>48</v>
      </c>
      <c r="C30" s="18" t="s">
        <v>49</v>
      </c>
      <c r="D30" s="18" t="s">
        <v>50</v>
      </c>
      <c r="E30" s="35">
        <v>1</v>
      </c>
      <c r="F30" s="51">
        <f t="shared" si="0"/>
        <v>44271</v>
      </c>
      <c r="G30" s="51">
        <f>F30+1</f>
        <v>44272</v>
      </c>
      <c r="H30" s="31"/>
      <c r="I30" s="19">
        <v>1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33"/>
      <c r="AF30" s="16"/>
      <c r="AG30" s="16"/>
    </row>
    <row r="31" spans="1:33" outlineLevel="1" x14ac:dyDescent="0.3">
      <c r="B31" s="40" t="s">
        <v>51</v>
      </c>
      <c r="C31" s="18" t="s">
        <v>45</v>
      </c>
      <c r="D31" s="18" t="s">
        <v>46</v>
      </c>
      <c r="E31" s="35">
        <v>1</v>
      </c>
      <c r="F31" s="51">
        <f t="shared" si="0"/>
        <v>44273</v>
      </c>
      <c r="G31" s="51">
        <f>F31+1</f>
        <v>44274</v>
      </c>
      <c r="H31" s="31"/>
      <c r="I31" s="19">
        <v>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33"/>
      <c r="AF31" s="16"/>
      <c r="AG31" s="16"/>
    </row>
    <row r="32" spans="1:33" outlineLevel="1" x14ac:dyDescent="0.3">
      <c r="B32" s="40" t="s">
        <v>52</v>
      </c>
      <c r="C32" s="18"/>
      <c r="D32" s="18"/>
      <c r="E32" s="35">
        <v>7</v>
      </c>
      <c r="F32" s="51">
        <f t="shared" si="0"/>
        <v>44275</v>
      </c>
      <c r="G32" s="51">
        <f>F32+7</f>
        <v>44282</v>
      </c>
      <c r="H32" s="31"/>
      <c r="I32" s="19">
        <v>1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33"/>
      <c r="AF32" s="16"/>
      <c r="AG32" s="16"/>
    </row>
    <row r="33" spans="1:33" ht="13" outlineLevel="1" x14ac:dyDescent="0.3">
      <c r="B33" s="55" t="s">
        <v>126</v>
      </c>
      <c r="C33" s="18" t="s">
        <v>47</v>
      </c>
      <c r="D33" s="18"/>
      <c r="E33" s="35">
        <v>1</v>
      </c>
      <c r="F33" s="51">
        <f>G32</f>
        <v>44282</v>
      </c>
      <c r="G33" s="51">
        <f>F33</f>
        <v>44282</v>
      </c>
      <c r="H33" s="31"/>
      <c r="I33" s="19">
        <v>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33"/>
      <c r="AF33" s="16"/>
      <c r="AG33" s="16"/>
    </row>
    <row r="34" spans="1:33" outlineLevel="1" x14ac:dyDescent="0.3">
      <c r="B34" s="40" t="s">
        <v>53</v>
      </c>
      <c r="C34" s="18" t="s">
        <v>45</v>
      </c>
      <c r="D34" s="18" t="s">
        <v>54</v>
      </c>
      <c r="E34" s="35">
        <v>1</v>
      </c>
      <c r="F34" s="51">
        <f>G33+1</f>
        <v>44283</v>
      </c>
      <c r="G34" s="51">
        <f>F34+1</f>
        <v>44284</v>
      </c>
      <c r="H34" s="31"/>
      <c r="I34" s="19">
        <v>1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33"/>
      <c r="AF34" s="16"/>
      <c r="AG34" s="16"/>
    </row>
    <row r="35" spans="1:33" x14ac:dyDescent="0.3">
      <c r="A35" s="13">
        <f>COUNT($A$17:$A27)+1</f>
        <v>3</v>
      </c>
      <c r="B35" s="41" t="s">
        <v>117</v>
      </c>
      <c r="C35" s="15"/>
      <c r="D35" s="15"/>
      <c r="E35" s="28"/>
      <c r="F35" s="32"/>
      <c r="G35" s="32"/>
      <c r="H35" s="32"/>
      <c r="I35" s="27">
        <f>IF(E17="","Formula",SUMPRODUCT(E36:E42,I36:I42)/SUM(E36:E42))</f>
        <v>1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33"/>
      <c r="AF35" s="16"/>
      <c r="AG35" s="16"/>
    </row>
    <row r="36" spans="1:33" outlineLevel="1" x14ac:dyDescent="0.3">
      <c r="B36" s="40" t="s">
        <v>55</v>
      </c>
      <c r="C36" s="18" t="s">
        <v>56</v>
      </c>
      <c r="D36" s="60" t="s">
        <v>57</v>
      </c>
      <c r="E36" s="35">
        <v>1</v>
      </c>
      <c r="F36" s="51">
        <f>G34+1</f>
        <v>44285</v>
      </c>
      <c r="G36" s="51">
        <f>F36+1</f>
        <v>44286</v>
      </c>
      <c r="H36" s="31"/>
      <c r="I36" s="19"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33"/>
      <c r="AF36" s="16"/>
      <c r="AG36" s="16"/>
    </row>
    <row r="37" spans="1:33" outlineLevel="1" x14ac:dyDescent="0.3">
      <c r="B37" s="42" t="s">
        <v>58</v>
      </c>
      <c r="C37" s="58" t="s">
        <v>59</v>
      </c>
      <c r="D37" s="61" t="s">
        <v>60</v>
      </c>
      <c r="E37" s="59">
        <v>5</v>
      </c>
      <c r="F37" s="51">
        <f>G36+1</f>
        <v>44287</v>
      </c>
      <c r="G37" s="51">
        <f>F37+5</f>
        <v>44292</v>
      </c>
      <c r="H37" s="31"/>
      <c r="I37" s="19">
        <v>1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33"/>
      <c r="AF37" s="16"/>
      <c r="AG37" s="16"/>
    </row>
    <row r="38" spans="1:33" outlineLevel="1" x14ac:dyDescent="0.3">
      <c r="B38" s="42" t="s">
        <v>61</v>
      </c>
      <c r="C38" s="58" t="s">
        <v>59</v>
      </c>
      <c r="D38" s="61" t="s">
        <v>60</v>
      </c>
      <c r="E38" s="59">
        <v>2</v>
      </c>
      <c r="F38" s="51">
        <f>G37+1</f>
        <v>44293</v>
      </c>
      <c r="G38" s="51">
        <f>F38+2</f>
        <v>44295</v>
      </c>
      <c r="H38" s="31"/>
      <c r="I38" s="19">
        <v>1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33"/>
      <c r="AF38" s="16"/>
      <c r="AG38" s="16"/>
    </row>
    <row r="39" spans="1:33" outlineLevel="1" x14ac:dyDescent="0.3">
      <c r="B39" s="42" t="s">
        <v>118</v>
      </c>
      <c r="C39" s="18" t="s">
        <v>47</v>
      </c>
      <c r="D39" s="37"/>
      <c r="E39" s="45">
        <v>2</v>
      </c>
      <c r="F39" s="51">
        <f>G38+1</f>
        <v>44296</v>
      </c>
      <c r="G39" s="51">
        <f>F39+2</f>
        <v>44298</v>
      </c>
      <c r="H39" s="31"/>
      <c r="I39" s="19">
        <v>1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33"/>
      <c r="AF39" s="16"/>
      <c r="AG39" s="16"/>
    </row>
    <row r="40" spans="1:33" outlineLevel="1" x14ac:dyDescent="0.3">
      <c r="B40" s="29" t="s">
        <v>66</v>
      </c>
      <c r="C40" s="18" t="s">
        <v>67</v>
      </c>
      <c r="D40" s="18" t="s">
        <v>68</v>
      </c>
      <c r="E40" s="45">
        <v>2</v>
      </c>
      <c r="F40" s="51">
        <f>G39+1</f>
        <v>44299</v>
      </c>
      <c r="G40" s="51">
        <f>F40+2</f>
        <v>44301</v>
      </c>
      <c r="H40" s="31"/>
      <c r="I40" s="19"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33"/>
      <c r="AF40" s="16"/>
      <c r="AG40" s="16"/>
    </row>
    <row r="41" spans="1:33" outlineLevel="1" x14ac:dyDescent="0.3">
      <c r="B41" s="29" t="s">
        <v>75</v>
      </c>
      <c r="C41" s="18" t="s">
        <v>56</v>
      </c>
      <c r="D41" s="38" t="s">
        <v>76</v>
      </c>
      <c r="E41" s="45">
        <v>3</v>
      </c>
      <c r="F41" s="51">
        <f t="shared" ref="F41:F42" si="1">G40+1</f>
        <v>44302</v>
      </c>
      <c r="G41" s="51">
        <f>F41+3</f>
        <v>44305</v>
      </c>
      <c r="H41" s="31"/>
      <c r="I41" s="19"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33"/>
      <c r="AF41" s="16"/>
      <c r="AG41" s="16"/>
    </row>
    <row r="42" spans="1:33" ht="13" outlineLevel="1" x14ac:dyDescent="0.3">
      <c r="B42" s="54" t="s">
        <v>62</v>
      </c>
      <c r="C42" s="18" t="s">
        <v>47</v>
      </c>
      <c r="D42" s="38"/>
      <c r="E42" s="45">
        <v>1</v>
      </c>
      <c r="F42" s="51">
        <f t="shared" si="1"/>
        <v>44306</v>
      </c>
      <c r="G42" s="51">
        <f>F42+1</f>
        <v>44307</v>
      </c>
      <c r="H42" s="31"/>
      <c r="I42" s="19">
        <v>1</v>
      </c>
      <c r="J42" s="16"/>
      <c r="K42" s="16"/>
      <c r="L42" s="16"/>
      <c r="M42" s="16"/>
      <c r="N42" s="16"/>
      <c r="O42" s="16"/>
      <c r="P42" s="16"/>
      <c r="Q42" s="16"/>
      <c r="R42" s="5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33"/>
      <c r="AF42" s="16"/>
      <c r="AG42" s="16"/>
    </row>
    <row r="43" spans="1:33" x14ac:dyDescent="0.3">
      <c r="A43" s="13">
        <f>COUNT($A$17:$A38)+1</f>
        <v>4</v>
      </c>
      <c r="B43" s="14" t="s">
        <v>119</v>
      </c>
      <c r="C43" s="15"/>
      <c r="D43" s="15"/>
      <c r="E43" s="28"/>
      <c r="F43" s="32"/>
      <c r="G43" s="32"/>
      <c r="H43" s="32"/>
      <c r="I43" s="27">
        <f>IF(E17="","Formula",SUMPRODUCT(E44:E54,I44:I54)/SUM(E44:E54))</f>
        <v>1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33"/>
      <c r="AF43" s="16"/>
      <c r="AG43" s="16"/>
    </row>
    <row r="44" spans="1:33" outlineLevel="1" x14ac:dyDescent="0.3">
      <c r="B44" s="29" t="s">
        <v>69</v>
      </c>
      <c r="C44" s="18" t="s">
        <v>70</v>
      </c>
      <c r="D44" s="18" t="s">
        <v>71</v>
      </c>
      <c r="E44" s="45">
        <v>1</v>
      </c>
      <c r="F44" s="51">
        <f>G42+1</f>
        <v>44308</v>
      </c>
      <c r="G44" s="51">
        <f>F44+1</f>
        <v>44309</v>
      </c>
      <c r="H44" s="31"/>
      <c r="I44" s="19">
        <v>1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33"/>
      <c r="AF44" s="16"/>
      <c r="AG44" s="16"/>
    </row>
    <row r="45" spans="1:33" ht="24" outlineLevel="1" x14ac:dyDescent="0.3">
      <c r="B45" s="29" t="s">
        <v>72</v>
      </c>
      <c r="C45" s="18" t="s">
        <v>73</v>
      </c>
      <c r="D45" s="38" t="s">
        <v>132</v>
      </c>
      <c r="E45" s="45">
        <v>3</v>
      </c>
      <c r="F45" s="51">
        <f>G44+1</f>
        <v>44310</v>
      </c>
      <c r="G45" s="51">
        <f>F45+3</f>
        <v>44313</v>
      </c>
      <c r="H45" s="31"/>
      <c r="I45" s="19">
        <v>1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33"/>
      <c r="AF45" s="16"/>
      <c r="AG45" s="16"/>
    </row>
    <row r="46" spans="1:33" outlineLevel="1" x14ac:dyDescent="0.3">
      <c r="B46" s="29" t="s">
        <v>120</v>
      </c>
      <c r="C46" s="18" t="s">
        <v>77</v>
      </c>
      <c r="D46" s="38" t="s">
        <v>78</v>
      </c>
      <c r="E46" s="45">
        <v>1</v>
      </c>
      <c r="F46" s="51">
        <f>G45+1</f>
        <v>44314</v>
      </c>
      <c r="G46" s="51">
        <f>F46+1</f>
        <v>44315</v>
      </c>
      <c r="H46" s="31"/>
      <c r="I46" s="19">
        <v>1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33"/>
      <c r="AF46" s="16"/>
      <c r="AG46" s="16"/>
    </row>
    <row r="47" spans="1:33" outlineLevel="1" x14ac:dyDescent="0.3">
      <c r="B47" s="29" t="s">
        <v>121</v>
      </c>
      <c r="C47" s="18" t="s">
        <v>130</v>
      </c>
      <c r="D47" s="38" t="s">
        <v>131</v>
      </c>
      <c r="E47" s="45">
        <v>4</v>
      </c>
      <c r="F47" s="51">
        <f>G46+1</f>
        <v>44316</v>
      </c>
      <c r="G47" s="51">
        <f>F47+4</f>
        <v>44320</v>
      </c>
      <c r="H47" s="31"/>
      <c r="I47" s="19">
        <v>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33"/>
      <c r="AF47" s="16"/>
      <c r="AG47" s="16"/>
    </row>
    <row r="48" spans="1:33" outlineLevel="1" x14ac:dyDescent="0.3">
      <c r="B48" s="29" t="s">
        <v>79</v>
      </c>
      <c r="C48" s="18" t="s">
        <v>80</v>
      </c>
      <c r="D48" s="38" t="s">
        <v>81</v>
      </c>
      <c r="E48" s="45">
        <v>2</v>
      </c>
      <c r="F48" s="51">
        <f>G47+1</f>
        <v>44321</v>
      </c>
      <c r="G48" s="51">
        <f>F48+2</f>
        <v>44323</v>
      </c>
      <c r="H48" s="31"/>
      <c r="I48" s="19">
        <v>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3"/>
      <c r="AF48" s="16"/>
      <c r="AG48" s="16"/>
    </row>
    <row r="49" spans="1:33" outlineLevel="1" x14ac:dyDescent="0.3">
      <c r="B49" s="29" t="s">
        <v>122</v>
      </c>
      <c r="C49" s="43" t="s">
        <v>87</v>
      </c>
      <c r="D49" s="18" t="s">
        <v>88</v>
      </c>
      <c r="E49" s="45">
        <v>3</v>
      </c>
      <c r="F49" s="51">
        <f>G48+1</f>
        <v>44324</v>
      </c>
      <c r="G49" s="51">
        <f>F49+3</f>
        <v>44327</v>
      </c>
      <c r="H49" s="31"/>
      <c r="I49" s="19">
        <v>1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33"/>
      <c r="AF49" s="16"/>
      <c r="AG49" s="16"/>
    </row>
    <row r="50" spans="1:33" outlineLevel="1" x14ac:dyDescent="0.3">
      <c r="B50" s="29" t="s">
        <v>74</v>
      </c>
      <c r="C50" s="43" t="s">
        <v>70</v>
      </c>
      <c r="D50" s="18"/>
      <c r="E50" s="45">
        <v>1</v>
      </c>
      <c r="F50" s="51">
        <f t="shared" ref="F50:F53" si="2">G49+1</f>
        <v>44328</v>
      </c>
      <c r="G50" s="51">
        <f>F50+1</f>
        <v>44329</v>
      </c>
      <c r="H50" s="31"/>
      <c r="I50" s="19">
        <v>1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33"/>
      <c r="AF50" s="16"/>
      <c r="AG50" s="16"/>
    </row>
    <row r="51" spans="1:33" ht="24" outlineLevel="1" x14ac:dyDescent="0.3">
      <c r="B51" s="29" t="s">
        <v>133</v>
      </c>
      <c r="C51" s="18" t="s">
        <v>80</v>
      </c>
      <c r="D51" s="38" t="s">
        <v>82</v>
      </c>
      <c r="E51" s="45">
        <v>3</v>
      </c>
      <c r="F51" s="51">
        <f t="shared" si="2"/>
        <v>44330</v>
      </c>
      <c r="G51" s="51">
        <f t="shared" ref="G51" si="3">F51+3</f>
        <v>44333</v>
      </c>
      <c r="H51" s="31"/>
      <c r="I51" s="19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33"/>
      <c r="AF51" s="16"/>
      <c r="AG51" s="16"/>
    </row>
    <row r="52" spans="1:33" outlineLevel="1" x14ac:dyDescent="0.3">
      <c r="B52" s="29" t="s">
        <v>89</v>
      </c>
      <c r="C52" s="18" t="s">
        <v>90</v>
      </c>
      <c r="D52" s="18" t="s">
        <v>91</v>
      </c>
      <c r="E52" s="45">
        <v>2</v>
      </c>
      <c r="F52" s="51">
        <f t="shared" si="2"/>
        <v>44334</v>
      </c>
      <c r="G52" s="51">
        <f>F52+2</f>
        <v>44336</v>
      </c>
      <c r="H52" s="31"/>
      <c r="I52" s="19">
        <v>1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33"/>
      <c r="AF52" s="16"/>
      <c r="AG52" s="16"/>
    </row>
    <row r="53" spans="1:33" outlineLevel="1" x14ac:dyDescent="0.3">
      <c r="B53" s="29" t="s">
        <v>63</v>
      </c>
      <c r="C53" s="18" t="s">
        <v>64</v>
      </c>
      <c r="D53" s="38" t="s">
        <v>65</v>
      </c>
      <c r="E53" s="45">
        <v>5</v>
      </c>
      <c r="F53" s="51">
        <f t="shared" si="2"/>
        <v>44337</v>
      </c>
      <c r="G53" s="51">
        <f>F53+5</f>
        <v>44342</v>
      </c>
      <c r="H53" s="31"/>
      <c r="I53" s="19">
        <v>1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33"/>
      <c r="AF53" s="16"/>
      <c r="AG53" s="16"/>
    </row>
    <row r="54" spans="1:33" ht="13" outlineLevel="1" x14ac:dyDescent="0.3">
      <c r="B54" s="54" t="s">
        <v>127</v>
      </c>
      <c r="C54" s="18" t="s">
        <v>47</v>
      </c>
      <c r="D54" s="38"/>
      <c r="E54" s="45">
        <v>1</v>
      </c>
      <c r="F54" s="51">
        <f>G53</f>
        <v>44342</v>
      </c>
      <c r="G54" s="51">
        <f>F54</f>
        <v>44342</v>
      </c>
      <c r="H54" s="31"/>
      <c r="I54" s="19">
        <v>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33"/>
      <c r="AF54" s="16"/>
      <c r="AG54" s="16"/>
    </row>
    <row r="55" spans="1:33" x14ac:dyDescent="0.3">
      <c r="A55" s="13">
        <f>COUNT($A$17:$A44)+1</f>
        <v>5</v>
      </c>
      <c r="B55" s="14" t="s">
        <v>83</v>
      </c>
      <c r="C55" s="15"/>
      <c r="D55" s="15"/>
      <c r="E55" s="28"/>
      <c r="F55" s="32"/>
      <c r="G55" s="32"/>
      <c r="H55" s="32"/>
      <c r="I55" s="27">
        <f>IF(E23="","Formula",SUMPRODUCT(E56:E70,I56:I70)/SUM(E56:E70))</f>
        <v>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3"/>
      <c r="AF55" s="16"/>
      <c r="AG55" s="16"/>
    </row>
    <row r="56" spans="1:33" outlineLevel="1" x14ac:dyDescent="0.3">
      <c r="B56" s="29" t="s">
        <v>123</v>
      </c>
      <c r="C56" s="18" t="s">
        <v>80</v>
      </c>
      <c r="D56" s="18" t="s">
        <v>134</v>
      </c>
      <c r="E56" s="45">
        <v>2</v>
      </c>
      <c r="F56" s="51">
        <f>G54+1</f>
        <v>44343</v>
      </c>
      <c r="G56" s="51">
        <f>F56+2</f>
        <v>44345</v>
      </c>
      <c r="H56" s="31"/>
      <c r="I56" s="19">
        <v>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33"/>
      <c r="AF56" s="16"/>
      <c r="AG56" s="16"/>
    </row>
    <row r="57" spans="1:33" outlineLevel="1" x14ac:dyDescent="0.3">
      <c r="B57" s="29" t="s">
        <v>84</v>
      </c>
      <c r="C57" s="18" t="s">
        <v>85</v>
      </c>
      <c r="D57" s="18" t="s">
        <v>86</v>
      </c>
      <c r="E57" s="45">
        <v>5</v>
      </c>
      <c r="F57" s="51">
        <f>G56+1</f>
        <v>44346</v>
      </c>
      <c r="G57" s="51">
        <f>F57+5</f>
        <v>44351</v>
      </c>
      <c r="H57" s="31"/>
      <c r="I57" s="19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33"/>
      <c r="AF57" s="16"/>
      <c r="AG57" s="16"/>
    </row>
    <row r="58" spans="1:33" outlineLevel="1" x14ac:dyDescent="0.3">
      <c r="B58" s="29" t="s">
        <v>92</v>
      </c>
      <c r="C58" s="18" t="s">
        <v>93</v>
      </c>
      <c r="D58" s="18" t="s">
        <v>94</v>
      </c>
      <c r="E58" s="45">
        <v>4</v>
      </c>
      <c r="F58" s="51">
        <f>G56+1</f>
        <v>44346</v>
      </c>
      <c r="G58" s="51">
        <f>F58+4</f>
        <v>44350</v>
      </c>
      <c r="H58" s="31"/>
      <c r="I58" s="19">
        <v>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33"/>
      <c r="AF58" s="16"/>
      <c r="AG58" s="16"/>
    </row>
    <row r="59" spans="1:33" outlineLevel="1" x14ac:dyDescent="0.3">
      <c r="B59" s="29" t="s">
        <v>102</v>
      </c>
      <c r="C59" s="18" t="s">
        <v>103</v>
      </c>
      <c r="D59" s="18" t="s">
        <v>104</v>
      </c>
      <c r="E59" s="45">
        <v>5</v>
      </c>
      <c r="F59" s="51">
        <f t="shared" ref="F59:F68" si="4">G58+1</f>
        <v>44351</v>
      </c>
      <c r="G59" s="51">
        <f>F59+5</f>
        <v>44356</v>
      </c>
      <c r="H59" s="31"/>
      <c r="I59" s="19">
        <v>1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33"/>
      <c r="AF59" s="16"/>
      <c r="AG59" s="16"/>
    </row>
    <row r="60" spans="1:33" outlineLevel="1" x14ac:dyDescent="0.3">
      <c r="B60" s="29" t="s">
        <v>95</v>
      </c>
      <c r="C60" s="18" t="s">
        <v>87</v>
      </c>
      <c r="D60" s="18" t="s">
        <v>96</v>
      </c>
      <c r="E60" s="45">
        <v>3</v>
      </c>
      <c r="F60" s="51">
        <f t="shared" si="4"/>
        <v>44357</v>
      </c>
      <c r="G60" s="51">
        <f>F60+3</f>
        <v>44360</v>
      </c>
      <c r="H60" s="31"/>
      <c r="I60" s="19">
        <v>1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33"/>
      <c r="AF60" s="16"/>
      <c r="AG60" s="16"/>
    </row>
    <row r="61" spans="1:33" outlineLevel="1" x14ac:dyDescent="0.3">
      <c r="B61" s="29" t="s">
        <v>97</v>
      </c>
      <c r="C61" s="18" t="s">
        <v>87</v>
      </c>
      <c r="D61" s="18" t="s">
        <v>98</v>
      </c>
      <c r="E61" s="45">
        <v>4</v>
      </c>
      <c r="F61" s="51">
        <f t="shared" si="4"/>
        <v>44361</v>
      </c>
      <c r="G61" s="51">
        <f>F61+4</f>
        <v>44365</v>
      </c>
      <c r="H61" s="31"/>
      <c r="I61" s="19">
        <v>1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33"/>
      <c r="AF61" s="16"/>
      <c r="AG61" s="16"/>
    </row>
    <row r="62" spans="1:33" outlineLevel="1" x14ac:dyDescent="0.3">
      <c r="B62" s="29" t="s">
        <v>99</v>
      </c>
      <c r="C62" s="18" t="s">
        <v>100</v>
      </c>
      <c r="D62" s="18" t="s">
        <v>101</v>
      </c>
      <c r="E62" s="45">
        <v>2</v>
      </c>
      <c r="F62" s="51">
        <f t="shared" si="4"/>
        <v>44366</v>
      </c>
      <c r="G62" s="51">
        <f t="shared" ref="G62:G65" si="5">F62+2</f>
        <v>44368</v>
      </c>
      <c r="H62" s="31"/>
      <c r="I62" s="19">
        <v>1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33"/>
      <c r="AF62" s="16"/>
      <c r="AG62" s="16"/>
    </row>
    <row r="63" spans="1:33" outlineLevel="1" x14ac:dyDescent="0.3">
      <c r="B63" s="29" t="s">
        <v>124</v>
      </c>
      <c r="C63" s="18" t="s">
        <v>87</v>
      </c>
      <c r="D63" s="18" t="s">
        <v>96</v>
      </c>
      <c r="E63" s="45">
        <v>1</v>
      </c>
      <c r="F63" s="51">
        <f t="shared" si="4"/>
        <v>44369</v>
      </c>
      <c r="G63" s="51">
        <f>F63+1</f>
        <v>44370</v>
      </c>
      <c r="H63" s="31"/>
      <c r="I63" s="19">
        <v>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33"/>
      <c r="AF63" s="16"/>
      <c r="AG63" s="16"/>
    </row>
    <row r="64" spans="1:33" outlineLevel="1" x14ac:dyDescent="0.3">
      <c r="B64" s="29" t="s">
        <v>105</v>
      </c>
      <c r="C64" s="18" t="s">
        <v>106</v>
      </c>
      <c r="D64" s="18" t="s">
        <v>107</v>
      </c>
      <c r="E64" s="45">
        <v>5</v>
      </c>
      <c r="F64" s="51">
        <f t="shared" si="4"/>
        <v>44371</v>
      </c>
      <c r="G64" s="51">
        <f>F64+5</f>
        <v>44376</v>
      </c>
      <c r="H64" s="31"/>
      <c r="I64" s="19">
        <v>1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33"/>
      <c r="AF64" s="16"/>
      <c r="AG64" s="16"/>
    </row>
    <row r="65" spans="1:33" outlineLevel="1" x14ac:dyDescent="0.3">
      <c r="B65" s="29" t="s">
        <v>108</v>
      </c>
      <c r="C65" s="18" t="s">
        <v>109</v>
      </c>
      <c r="D65" s="18" t="s">
        <v>110</v>
      </c>
      <c r="E65" s="45">
        <v>2</v>
      </c>
      <c r="F65" s="51">
        <f t="shared" si="4"/>
        <v>44377</v>
      </c>
      <c r="G65" s="51">
        <f t="shared" si="5"/>
        <v>44379</v>
      </c>
      <c r="H65" s="31"/>
      <c r="I65" s="19">
        <v>1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33"/>
      <c r="AF65" s="16"/>
      <c r="AG65" s="16"/>
    </row>
    <row r="66" spans="1:33" ht="19.5" customHeight="1" outlineLevel="1" x14ac:dyDescent="0.3">
      <c r="B66" s="56" t="s">
        <v>128</v>
      </c>
      <c r="C66" s="18" t="s">
        <v>47</v>
      </c>
      <c r="D66" s="18"/>
      <c r="E66" s="45">
        <v>1</v>
      </c>
      <c r="F66" s="51">
        <f t="shared" si="4"/>
        <v>44380</v>
      </c>
      <c r="G66" s="51">
        <f>F66+1</f>
        <v>44381</v>
      </c>
      <c r="H66" s="31"/>
      <c r="I66" s="19"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33"/>
      <c r="AF66" s="16"/>
      <c r="AG66" s="16"/>
    </row>
    <row r="67" spans="1:33" outlineLevel="1" x14ac:dyDescent="0.3">
      <c r="B67" s="29" t="s">
        <v>111</v>
      </c>
      <c r="C67" s="18" t="s">
        <v>112</v>
      </c>
      <c r="D67" s="18" t="s">
        <v>113</v>
      </c>
      <c r="E67" s="45">
        <v>1</v>
      </c>
      <c r="F67" s="51">
        <f t="shared" si="4"/>
        <v>44382</v>
      </c>
      <c r="G67" s="51">
        <f>F67+1</f>
        <v>44383</v>
      </c>
      <c r="H67" s="31"/>
      <c r="I67" s="19">
        <v>1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3"/>
      <c r="AF67" s="16"/>
      <c r="AG67" s="16"/>
    </row>
    <row r="68" spans="1:33" outlineLevel="1" x14ac:dyDescent="0.3">
      <c r="B68" s="29" t="s">
        <v>114</v>
      </c>
      <c r="C68" s="18" t="s">
        <v>115</v>
      </c>
      <c r="D68" s="18"/>
      <c r="E68" s="45">
        <v>1</v>
      </c>
      <c r="F68" s="51">
        <f t="shared" si="4"/>
        <v>44384</v>
      </c>
      <c r="G68" s="51">
        <f>F68+1</f>
        <v>44385</v>
      </c>
      <c r="H68" s="31"/>
      <c r="I68" s="19">
        <v>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3"/>
      <c r="AF68" s="16"/>
      <c r="AG68" s="16"/>
    </row>
    <row r="69" spans="1:33" ht="13" outlineLevel="1" x14ac:dyDescent="0.3">
      <c r="B69" s="54" t="s">
        <v>129</v>
      </c>
      <c r="C69" s="18" t="s">
        <v>47</v>
      </c>
      <c r="D69" s="18"/>
      <c r="E69" s="45">
        <v>1</v>
      </c>
      <c r="F69" s="51">
        <f>G68</f>
        <v>44385</v>
      </c>
      <c r="G69" s="51">
        <f>F69+1</f>
        <v>44386</v>
      </c>
      <c r="H69" s="31"/>
      <c r="I69" s="19"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33"/>
      <c r="AF69" s="16"/>
      <c r="AG69" s="16"/>
    </row>
    <row r="70" spans="1:33" outlineLevel="1" x14ac:dyDescent="0.3">
      <c r="B70" s="29" t="s">
        <v>116</v>
      </c>
      <c r="C70" s="18" t="s">
        <v>22</v>
      </c>
      <c r="D70" s="18"/>
      <c r="E70" s="45">
        <v>1</v>
      </c>
      <c r="F70" s="51">
        <f>G68+1</f>
        <v>44386</v>
      </c>
      <c r="G70" s="51">
        <f>F70+1</f>
        <v>44387</v>
      </c>
      <c r="H70" s="31"/>
      <c r="I70" s="19">
        <v>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33"/>
      <c r="AF70" s="16"/>
      <c r="AG70" s="16"/>
    </row>
    <row r="71" spans="1:33" x14ac:dyDescent="0.3">
      <c r="A71" s="25">
        <f>COUNT($A$17:$A70)+1</f>
        <v>6</v>
      </c>
      <c r="B71" s="21"/>
      <c r="C71" s="22"/>
      <c r="D71" s="22"/>
      <c r="E71" s="46"/>
      <c r="F71" s="47"/>
      <c r="G71" s="23"/>
      <c r="H71" s="23"/>
      <c r="I71" s="24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  <row r="72" spans="1:33" x14ac:dyDescent="0.3">
      <c r="L72" s="5"/>
    </row>
    <row r="77" spans="1:33" x14ac:dyDescent="0.3">
      <c r="G77" s="5"/>
      <c r="H77" s="5"/>
    </row>
  </sheetData>
  <sheetProtection formatCells="0" formatColumns="0" formatRows="0" insertColumns="0" insertRows="0" deleteColumns="0" deleteRows="0" sort="0" autoFilter="0" pivotTables="0"/>
  <mergeCells count="3">
    <mergeCell ref="G10:I10"/>
    <mergeCell ref="B9:C9"/>
    <mergeCell ref="B3:I3"/>
  </mergeCells>
  <conditionalFormatting sqref="J14:AG14">
    <cfRule type="expression" dxfId="3" priority="15" stopIfTrue="1">
      <formula>IF($B$7="daily",YEAR(J14)=YEAR(J1),J14=YEAR(J1))</formula>
    </cfRule>
  </conditionalFormatting>
  <conditionalFormatting sqref="J17:AG70">
    <cfRule type="expression" dxfId="2" priority="28" stopIfTrue="1">
      <formula>IF($B$7="Daily",$C$12=J$1,IF($B$7="Weekly",AND($C$12&gt;=J$1,$C$12&lt;=J$1+6),AND(MONTH($C$12)=MONTH(J$1),YEAR($C$12)=YEAR(J$1))))</formula>
    </cfRule>
    <cfRule type="expression" dxfId="1" priority="29" stopIfTrue="1">
      <formula>IF($B$7="Monthly",AND($I17&gt;0,J$1&gt;=DATE(YEAR($F17),MONTH($F17),1),J$1&lt;=(($G17-$F17)*$I17+$F17)),IF($B$7="Weekly",AND($I17&gt;0,J$1+6&gt;=$F17,J$1&lt;=(($G17-$F17)*$I17+$F17)),AND($I17&gt;0,J$1&gt;=$F17,J$1&lt;=(($G17-$F17)*$I17+$F17))))</formula>
    </cfRule>
    <cfRule type="expression" dxfId="0" priority="30" stopIfTrue="1">
      <formula>IF($B$7="Monthly",AND(J$1&gt;=DATE(YEAR($F17),MONTH($F17),1),J$1&lt;=$G17),IF($B$7="weekly",AND(J$1+6&gt;=$F17,J$1&lt;=$G17),AND(J$1&gt;=$F17,J$1&lt;=$G17)))</formula>
    </cfRule>
  </conditionalFormatting>
  <dataValidations count="3">
    <dataValidation type="list" allowBlank="1" showInputMessage="1" showErrorMessage="1" sqref="B7" xr:uid="{00000000-0002-0000-0000-000002000000}">
      <formula1>"Daily, Weekly, Monthly"</formula1>
    </dataValidation>
    <dataValidation allowBlank="1" showInputMessage="1" showErrorMessage="1" prompt="This cell controls the beginning of the chart - enter a date or a formula (i.e., =Today()-30  -- date will be 30 days ago and will change daily)." sqref="C10:E11" xr:uid="{00000000-0002-0000-0000-000003000000}"/>
    <dataValidation allowBlank="1" showInputMessage="1" showErrorMessage="1" prompt="Controls the Red line, the formula for today is =Today()." sqref="C12:E12" xr:uid="{00000000-0002-0000-0000-000004000000}"/>
  </dataValidations>
  <pageMargins left="0.7" right="0.7" top="0.75" bottom="0.75" header="0.3" footer="0.3"/>
  <pageSetup scale="48" orientation="landscape" r:id="rId1"/>
  <headerFooter alignWithMargins="0"/>
  <ignoredErrors>
    <ignoredError sqref="I7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107950</xdr:colOff>
                    <xdr:row>13</xdr:row>
                    <xdr:rowOff>184150</xdr:rowOff>
                  </from>
                  <to>
                    <xdr:col>3</xdr:col>
                    <xdr:colOff>539750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" name="Option Button 30">
              <controlPr defaultSize="0" autoFill="0" autoLine="0" autoPict="0">
                <anchor moveWithCells="1">
                  <from>
                    <xdr:col>1</xdr:col>
                    <xdr:colOff>63500</xdr:colOff>
                    <xdr:row>12</xdr:row>
                    <xdr:rowOff>76200</xdr:rowOff>
                  </from>
                  <to>
                    <xdr:col>1</xdr:col>
                    <xdr:colOff>793750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6" name="Group Box 33">
              <controlPr defaultSize="0" autoFill="0" autoPict="0">
                <anchor moveWithCells="1">
                  <from>
                    <xdr:col>1</xdr:col>
                    <xdr:colOff>6350</xdr:colOff>
                    <xdr:row>12</xdr:row>
                    <xdr:rowOff>38100</xdr:rowOff>
                  </from>
                  <to>
                    <xdr:col>1</xdr:col>
                    <xdr:colOff>2254250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7" name="Option Button 43">
              <controlPr defaultSize="0" autoFill="0" autoLine="0" autoPict="0">
                <anchor moveWithCells="1">
                  <from>
                    <xdr:col>1</xdr:col>
                    <xdr:colOff>920750</xdr:colOff>
                    <xdr:row>12</xdr:row>
                    <xdr:rowOff>76200</xdr:rowOff>
                  </from>
                  <to>
                    <xdr:col>1</xdr:col>
                    <xdr:colOff>2203450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Group Box 45">
              <controlPr defaultSize="0" autoFill="0" autoPict="0">
                <anchor moveWithCells="1">
                  <from>
                    <xdr:col>5</xdr:col>
                    <xdr:colOff>520700</xdr:colOff>
                    <xdr:row>7</xdr:row>
                    <xdr:rowOff>25400</xdr:rowOff>
                  </from>
                  <to>
                    <xdr:col>8</xdr:col>
                    <xdr:colOff>25400</xdr:colOff>
                    <xdr:row>10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4071E-FEC5-405C-B6FC-EFFE092B14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17FE73-3A4F-4A94-AE03-255C546C9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4999B-9886-4912-A0A7-2F162961C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 Chart</vt:lpstr>
      <vt:lpstr>'Gantt Chart'!Print_Area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2021-03-18T23:45:35Z</dcterms:created>
  <dcterms:modified xsi:type="dcterms:W3CDTF">2021-10-25T02:41:00Z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