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codeName="ThisWorkbook"/>
  <xr:revisionPtr revIDLastSave="0" documentId="13_ncr:1_{DD581636-2B52-4381-9D90-83B590C33E48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Cover" sheetId="4" r:id="rId1"/>
    <sheet name="Metrics and Ratios Student" sheetId="6" r:id="rId2"/>
    <sheet name="Metrics and Ratios AG" sheetId="8" r:id="rId3"/>
    <sheet name="Metrics and Ratios AG Solution" sheetId="9" r:id="rId4"/>
    <sheet name="Source Data" sheetId="7" r:id="rId5"/>
  </sheets>
  <definedNames>
    <definedName name="Chart_Filter">#REF!</definedName>
    <definedName name="Chart_Product">#REF!</definedName>
    <definedName name="Chart_Sales">IF(Chart_Filter="Qtr 1",#REF!,IF(Chart_Filter="Qtr 2",#REF!,IF(Chart_Filter="Qtr 3",#REF!,IF(Chart_Filter="Qtr 4",#REF!,IF(Chart_Filter="Total",#REF!,"")))))</definedName>
    <definedName name="d">#REF!</definedName>
    <definedName name="RowTitleRegion1..Q28">#REF!</definedName>
    <definedName name="Title1">#REF!</definedName>
    <definedName name="vector">ROW(OFFSET(#REF!,,,ROWS(#REF!)))</definedName>
    <definedName name="x">SUBTOTAL(2,OFFSET(d,vector-1,,1))</definedName>
    <definedName name="xWindow">14</definedName>
    <definedName name="y">IF(x&gt;0,N(OFFSET(OFFSET(d,,,1,1),vector-1,x-1)),-99^99)</definedName>
    <definedName name="yWindow">0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9" l="1"/>
  <c r="F12" i="9" s="1"/>
  <c r="G7" i="9"/>
  <c r="G8" i="9" s="1"/>
  <c r="H7" i="9"/>
  <c r="H8" i="9" s="1"/>
  <c r="G6" i="9"/>
  <c r="H6" i="9"/>
  <c r="F6" i="9"/>
  <c r="H29" i="9"/>
  <c r="I28" i="9"/>
  <c r="I29" i="9" s="1"/>
  <c r="I24" i="9"/>
  <c r="H24" i="9"/>
  <c r="G24" i="9"/>
  <c r="F24" i="9"/>
  <c r="H18" i="9"/>
  <c r="G18" i="9"/>
  <c r="F18" i="9"/>
  <c r="I17" i="9"/>
  <c r="I16" i="9"/>
  <c r="I18" i="9" s="1"/>
  <c r="G12" i="9"/>
  <c r="G13" i="9" s="1"/>
  <c r="I11" i="9"/>
  <c r="H29" i="8"/>
  <c r="I28" i="8"/>
  <c r="I29" i="8" s="1"/>
  <c r="I24" i="8"/>
  <c r="H24" i="8"/>
  <c r="G24" i="8"/>
  <c r="F24" i="8"/>
  <c r="H18" i="8"/>
  <c r="G18" i="8"/>
  <c r="F18" i="8"/>
  <c r="I17" i="8"/>
  <c r="I16" i="8"/>
  <c r="I18" i="8" s="1"/>
  <c r="H12" i="8"/>
  <c r="H13" i="8" s="1"/>
  <c r="G12" i="8"/>
  <c r="G13" i="8" s="1"/>
  <c r="F12" i="8"/>
  <c r="I11" i="8"/>
  <c r="H8" i="8"/>
  <c r="G8" i="8"/>
  <c r="F8" i="8"/>
  <c r="I7" i="8"/>
  <c r="I6" i="8"/>
  <c r="H29" i="6"/>
  <c r="I28" i="6"/>
  <c r="I29" i="6" s="1"/>
  <c r="I12" i="9" l="1"/>
  <c r="I13" i="9" s="1"/>
  <c r="I7" i="9"/>
  <c r="F8" i="9"/>
  <c r="H12" i="9"/>
  <c r="H13" i="9" s="1"/>
  <c r="I6" i="9"/>
  <c r="I8" i="9" s="1"/>
  <c r="F13" i="9"/>
  <c r="I8" i="8"/>
  <c r="I12" i="8"/>
  <c r="I13" i="8" s="1"/>
  <c r="F13" i="8"/>
  <c r="G24" i="6"/>
  <c r="H24" i="6"/>
  <c r="I24" i="6"/>
  <c r="F24" i="6"/>
  <c r="H18" i="6"/>
  <c r="G18" i="6"/>
  <c r="F18" i="6"/>
  <c r="G12" i="6"/>
  <c r="G13" i="6" s="1"/>
  <c r="H12" i="6"/>
  <c r="H13" i="6" s="1"/>
  <c r="I17" i="6"/>
  <c r="I16" i="6"/>
  <c r="I11" i="6"/>
  <c r="G8" i="6"/>
  <c r="H8" i="6"/>
  <c r="I7" i="6"/>
  <c r="I6" i="6"/>
  <c r="F12" i="6"/>
  <c r="I12" i="6" s="1"/>
  <c r="F8" i="6"/>
  <c r="I13" i="6" l="1"/>
  <c r="F13" i="6"/>
  <c r="I18" i="6"/>
  <c r="I8" i="6"/>
</calcChain>
</file>

<file path=xl/sharedStrings.xml><?xml version="1.0" encoding="utf-8"?>
<sst xmlns="http://schemas.openxmlformats.org/spreadsheetml/2006/main" count="110" uniqueCount="33">
  <si>
    <t>Flowers2U Pty Ltd</t>
  </si>
  <si>
    <t>Key Metrics and Ratios for Investor Report</t>
  </si>
  <si>
    <t>Key Business Metrics and Ratios</t>
  </si>
  <si>
    <t>1. BALANCE SHEET RATIOS: Stability (Staying Power)</t>
  </si>
  <si>
    <t>Current ratio</t>
  </si>
  <si>
    <t>Yr 1</t>
  </si>
  <si>
    <t>Yr 2</t>
  </si>
  <si>
    <t>Yr 3</t>
  </si>
  <si>
    <t>3 yr Average</t>
  </si>
  <si>
    <t>Current Assets</t>
  </si>
  <si>
    <t>Current Liabilities</t>
  </si>
  <si>
    <t>Current Ratio</t>
  </si>
  <si>
    <t>Quick ratio</t>
  </si>
  <si>
    <t>Cash + Accts. Rec.</t>
  </si>
  <si>
    <t>Quick Ratio</t>
  </si>
  <si>
    <t>Debt ratio</t>
  </si>
  <si>
    <t>Total Liabilities</t>
  </si>
  <si>
    <t>Total Assets</t>
  </si>
  <si>
    <t>Debt Ratio</t>
  </si>
  <si>
    <t>2. INCOME STATEMENT RATIOS: Profitability (Earning Power)</t>
  </si>
  <si>
    <t>Gross Margin Ratio</t>
  </si>
  <si>
    <t>Forecast</t>
  </si>
  <si>
    <t>Sales</t>
  </si>
  <si>
    <t>Gross Profit</t>
  </si>
  <si>
    <t>3. MARKET METRICS</t>
  </si>
  <si>
    <t>2022 ('000)</t>
  </si>
  <si>
    <t>Estimated 2023</t>
  </si>
  <si>
    <t>Size of Floristry Industry in Australia</t>
  </si>
  <si>
    <t>Market share</t>
  </si>
  <si>
    <t>Yr. 1</t>
  </si>
  <si>
    <t>Yr. 2</t>
  </si>
  <si>
    <t>Yr. 3</t>
  </si>
  <si>
    <t>Source Data from Finance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</si>
</sst>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\(&quot;$&quot;#,##0.00\)"/>
    <numFmt numFmtId="166" formatCode="_(&quot;$&quot;* #,##0.00_);_(&quot;$&quot;* \(#,##0.00\);_(&quot;$&quot;* &quot;-&quot;??_);_(@_)"/>
    <numFmt numFmtId="167" formatCode="[$-409]mmm\-yy;@"/>
  </numFmts>
  <fonts count="20" x14ac:knownFonts="1">
    <font>
      <sz val="11"/>
      <color theme="3"/>
      <name val="Trebuchet MS"/>
      <family val="2"/>
      <scheme val="minor"/>
    </font>
    <font>
      <sz val="11"/>
      <color theme="1"/>
      <name val="Trebuchet MS"/>
      <family val="2"/>
      <scheme val="minor"/>
    </font>
    <font>
      <b/>
      <sz val="22"/>
      <color theme="4" tint="-0.499984740745262"/>
      <name val="Trebuchet MS"/>
      <family val="2"/>
      <scheme val="major"/>
    </font>
    <font>
      <sz val="11"/>
      <color theme="0"/>
      <name val="Trebuchet MS"/>
      <family val="2"/>
      <scheme val="minor"/>
    </font>
    <font>
      <sz val="11"/>
      <color theme="3"/>
      <name val="Trebuchet MS"/>
      <family val="2"/>
      <scheme val="minor"/>
    </font>
    <font>
      <sz val="11"/>
      <color theme="1" tint="0.14990691854609822"/>
      <name val="Trebuchet MS"/>
      <family val="2"/>
      <scheme val="minor"/>
    </font>
    <font>
      <u/>
      <sz val="11"/>
      <color theme="9" tint="-0.499984740745262"/>
      <name val="Trebuchet MS"/>
      <family val="2"/>
      <scheme val="minor"/>
    </font>
    <font>
      <u/>
      <sz val="11"/>
      <color theme="4" tint="-0.499984740745262"/>
      <name val="Trebuchet MS"/>
      <family val="2"/>
      <scheme val="minor"/>
    </font>
    <font>
      <sz val="11"/>
      <name val="Trebuchet MS"/>
      <family val="2"/>
      <scheme val="minor"/>
    </font>
    <font>
      <b/>
      <sz val="18"/>
      <color theme="3"/>
      <name val="Trebuchet MS"/>
      <family val="2"/>
      <scheme val="minor"/>
    </font>
    <font>
      <b/>
      <i/>
      <sz val="18"/>
      <color theme="3"/>
      <name val="Trebuchet MS"/>
      <family val="2"/>
      <scheme val="minor"/>
    </font>
    <font>
      <sz val="11"/>
      <color theme="3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6"/>
      <color theme="0"/>
      <name val="Calibri"/>
      <family val="2"/>
    </font>
    <font>
      <b/>
      <sz val="11"/>
      <color theme="3"/>
      <name val="Calibri"/>
      <family val="2"/>
    </font>
    <font>
      <b/>
      <sz val="11"/>
      <color theme="3"/>
      <name val="Trebuchet MS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wrapText="1"/>
    </xf>
    <xf numFmtId="164" fontId="5" fillId="0" borderId="0" applyFont="0" applyFill="0" applyBorder="0" applyAlignment="0" applyProtection="0"/>
    <xf numFmtId="165" fontId="4" fillId="3" borderId="0" applyBorder="0" applyAlignment="0" applyProtection="0"/>
    <xf numFmtId="0" fontId="2" fillId="0" borderId="0" applyNumberFormat="0" applyProtection="0">
      <alignment vertical="top"/>
    </xf>
    <xf numFmtId="0" fontId="7" fillId="2" borderId="0" applyNumberFormat="0" applyFill="0" applyBorder="0" applyAlignment="0" applyProtection="0"/>
    <xf numFmtId="0" fontId="6" fillId="2" borderId="0" applyNumberFormat="0" applyFill="0" applyBorder="0" applyAlignment="0" applyProtection="0"/>
    <xf numFmtId="9" fontId="4" fillId="3" borderId="0" applyFont="0" applyBorder="0" applyAlignment="0" applyProtection="0"/>
    <xf numFmtId="0" fontId="4" fillId="4" borderId="0" applyNumberFormat="0" applyFont="0" applyProtection="0">
      <alignment vertical="top" wrapText="1"/>
    </xf>
    <xf numFmtId="0" fontId="3" fillId="5" borderId="0" applyNumberFormat="0" applyBorder="0" applyAlignment="0" applyProtection="0"/>
    <xf numFmtId="0" fontId="1" fillId="0" borderId="0">
      <alignment wrapText="1"/>
    </xf>
    <xf numFmtId="166" fontId="1" fillId="0" borderId="0" applyFont="0" applyFill="0" applyBorder="0" applyAlignment="0" applyProtection="0"/>
    <xf numFmtId="167" fontId="8" fillId="0" borderId="1">
      <alignment horizontal="center"/>
    </xf>
    <xf numFmtId="3" fontId="8" fillId="0" borderId="2">
      <alignment horizontal="right" indent="1"/>
    </xf>
    <xf numFmtId="0" fontId="1" fillId="0" borderId="0"/>
    <xf numFmtId="0" fontId="14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51">
    <xf numFmtId="0" fontId="0" fillId="0" borderId="0" xfId="0">
      <alignment wrapText="1"/>
    </xf>
    <xf numFmtId="0" fontId="0" fillId="0" borderId="3" xfId="0" applyBorder="1">
      <alignment wrapText="1"/>
    </xf>
    <xf numFmtId="0" fontId="0" fillId="0" borderId="4" xfId="0" applyBorder="1">
      <alignment wrapText="1"/>
    </xf>
    <xf numFmtId="0" fontId="0" fillId="0" borderId="5" xfId="0" applyBorder="1">
      <alignment wrapText="1"/>
    </xf>
    <xf numFmtId="0" fontId="0" fillId="0" borderId="6" xfId="0" applyBorder="1">
      <alignment wrapText="1"/>
    </xf>
    <xf numFmtId="0" fontId="0" fillId="0" borderId="7" xfId="0" applyBorder="1">
      <alignment wrapText="1"/>
    </xf>
    <xf numFmtId="0" fontId="0" fillId="0" borderId="8" xfId="0" applyBorder="1">
      <alignment wrapText="1"/>
    </xf>
    <xf numFmtId="0" fontId="0" fillId="0" borderId="9" xfId="0" applyBorder="1">
      <alignment wrapText="1"/>
    </xf>
    <xf numFmtId="0" fontId="0" fillId="0" borderId="10" xfId="0" applyBorder="1">
      <alignment wrapText="1"/>
    </xf>
    <xf numFmtId="0" fontId="0" fillId="0" borderId="11" xfId="0" applyBorder="1">
      <alignment wrapText="1"/>
    </xf>
    <xf numFmtId="0" fontId="11" fillId="0" borderId="3" xfId="0" applyFont="1" applyBorder="1">
      <alignment wrapText="1"/>
    </xf>
    <xf numFmtId="0" fontId="11" fillId="0" borderId="18" xfId="0" applyFont="1" applyBorder="1">
      <alignment wrapText="1"/>
    </xf>
    <xf numFmtId="0" fontId="11" fillId="0" borderId="3" xfId="0" applyFont="1" applyBorder="1" applyAlignment="1"/>
    <xf numFmtId="0" fontId="15" fillId="0" borderId="3" xfId="0" applyFont="1" applyBorder="1" applyAlignment="1"/>
    <xf numFmtId="0" fontId="16" fillId="0" borderId="3" xfId="0" applyFont="1" applyBorder="1" applyAlignment="1"/>
    <xf numFmtId="0" fontId="15" fillId="0" borderId="18" xfId="0" applyFont="1" applyBorder="1" applyAlignment="1"/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64" fontId="15" fillId="0" borderId="3" xfId="1" applyFont="1" applyBorder="1" applyAlignment="1"/>
    <xf numFmtId="164" fontId="15" fillId="0" borderId="17" xfId="1" applyFont="1" applyBorder="1" applyAlignment="1"/>
    <xf numFmtId="0" fontId="15" fillId="0" borderId="3" xfId="0" applyFont="1" applyBorder="1">
      <alignment wrapText="1"/>
    </xf>
    <xf numFmtId="0" fontId="11" fillId="0" borderId="16" xfId="0" applyFont="1" applyBorder="1">
      <alignment wrapText="1"/>
    </xf>
    <xf numFmtId="164" fontId="15" fillId="0" borderId="3" xfId="1" applyFont="1" applyBorder="1" applyAlignment="1">
      <alignment wrapText="1"/>
    </xf>
    <xf numFmtId="164" fontId="13" fillId="0" borderId="3" xfId="1" applyFont="1" applyBorder="1" applyAlignment="1">
      <alignment wrapText="1"/>
    </xf>
    <xf numFmtId="164" fontId="15" fillId="0" borderId="17" xfId="1" applyFont="1" applyBorder="1" applyAlignment="1">
      <alignment wrapText="1"/>
    </xf>
    <xf numFmtId="164" fontId="13" fillId="0" borderId="17" xfId="1" applyFont="1" applyBorder="1" applyAlignment="1">
      <alignment wrapText="1"/>
    </xf>
    <xf numFmtId="0" fontId="15" fillId="0" borderId="18" xfId="0" applyFont="1" applyBorder="1">
      <alignment wrapText="1"/>
    </xf>
    <xf numFmtId="2" fontId="13" fillId="7" borderId="5" xfId="0" applyNumberFormat="1" applyFont="1" applyFill="1" applyBorder="1" applyAlignment="1"/>
    <xf numFmtId="9" fontId="13" fillId="7" borderId="3" xfId="6" applyFont="1" applyFill="1" applyBorder="1" applyAlignment="1"/>
    <xf numFmtId="164" fontId="13" fillId="7" borderId="3" xfId="1" applyFont="1" applyFill="1" applyBorder="1" applyAlignment="1">
      <alignment wrapText="1"/>
    </xf>
    <xf numFmtId="0" fontId="0" fillId="0" borderId="15" xfId="0" applyBorder="1">
      <alignment wrapText="1"/>
    </xf>
    <xf numFmtId="0" fontId="0" fillId="0" borderId="16" xfId="0" applyBorder="1">
      <alignment wrapText="1"/>
    </xf>
    <xf numFmtId="0" fontId="0" fillId="0" borderId="17" xfId="0" applyBorder="1">
      <alignment wrapText="1"/>
    </xf>
    <xf numFmtId="0" fontId="0" fillId="0" borderId="18" xfId="0" applyBorder="1">
      <alignment wrapText="1"/>
    </xf>
    <xf numFmtId="0" fontId="11" fillId="0" borderId="22" xfId="0" applyFont="1" applyBorder="1" applyAlignment="1">
      <alignment vertical="center"/>
    </xf>
    <xf numFmtId="0" fontId="18" fillId="0" borderId="22" xfId="0" applyFont="1" applyBorder="1" applyAlignment="1">
      <alignment horizontal="center" vertical="center"/>
    </xf>
    <xf numFmtId="6" fontId="11" fillId="0" borderId="22" xfId="0" applyNumberFormat="1" applyFont="1" applyBorder="1" applyAlignment="1">
      <alignment horizontal="right" vertical="center"/>
    </xf>
    <xf numFmtId="6" fontId="11" fillId="0" borderId="22" xfId="0" applyNumberFormat="1" applyFont="1" applyBorder="1" applyAlignment="1">
      <alignment horizontal="right" vertical="center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7" fillId="6" borderId="15" xfId="0" applyFont="1" applyFill="1" applyBorder="1" applyAlignment="1">
      <alignment horizontal="left" vertical="center" wrapText="1"/>
    </xf>
    <xf numFmtId="0" fontId="17" fillId="6" borderId="13" xfId="0" applyFont="1" applyFill="1" applyBorder="1" applyAlignment="1">
      <alignment horizontal="left" vertical="center" wrapText="1"/>
    </xf>
    <xf numFmtId="0" fontId="12" fillId="6" borderId="19" xfId="0" applyFont="1" applyFill="1" applyBorder="1" applyAlignment="1">
      <alignment horizontal="left"/>
    </xf>
    <xf numFmtId="0" fontId="12" fillId="6" borderId="20" xfId="0" applyFont="1" applyFill="1" applyBorder="1" applyAlignment="1">
      <alignment horizontal="left"/>
    </xf>
    <xf numFmtId="0" fontId="12" fillId="6" borderId="21" xfId="0" applyFont="1" applyFill="1" applyBorder="1" applyAlignment="1">
      <alignment horizontal="left"/>
    </xf>
    <xf numFmtId="0" fontId="19" fillId="0" borderId="22" xfId="0" applyFont="1" applyBorder="1" applyAlignment="1">
      <alignment horizontal="center" wrapText="1"/>
    </xf>
  </cellXfs>
  <cellStyles count="17">
    <cellStyle name="Accent1" xfId="8" builtinId="29" customBuiltin="1"/>
    <cellStyle name="Comma 2" xfId="15" xr:uid="{D70ED8E1-D07A-45D3-8698-2378475C4351}"/>
    <cellStyle name="Currency" xfId="1" builtinId="4" customBuiltin="1"/>
    <cellStyle name="Currency [0]" xfId="2" builtinId="7" customBuiltin="1"/>
    <cellStyle name="Currency [0] 2" xfId="10" xr:uid="{E248E273-F9A1-48F6-BE6C-8952FD31F9A5}"/>
    <cellStyle name="Currency 2" xfId="16" xr:uid="{DA34818E-407B-4FEF-B98C-1509844D264C}"/>
    <cellStyle name="Date" xfId="11" xr:uid="{B4E6C494-B221-4B9B-8629-1DD352BE78EC}"/>
    <cellStyle name="Followed Hyperlink" xfId="5" builtinId="9" customBuiltin="1"/>
    <cellStyle name="Heading 1" xfId="3" builtinId="16" customBuiltin="1"/>
    <cellStyle name="Hyperlink" xfId="4" builtinId="8" customBuiltin="1"/>
    <cellStyle name="Normal" xfId="0" builtinId="0" customBuiltin="1"/>
    <cellStyle name="Normal 2" xfId="9" xr:uid="{D656A19C-6498-4A68-ABE1-3C24C3B401B9}"/>
    <cellStyle name="Normal 3" xfId="13" xr:uid="{F52527FB-CE8F-46DF-863C-B1F308C9DF04}"/>
    <cellStyle name="Normal 4" xfId="14" xr:uid="{B626D3A6-C4E7-4D13-8CF0-EDF4891FE805}"/>
    <cellStyle name="Note" xfId="7" builtinId="10" customBuiltin="1"/>
    <cellStyle name="Percent" xfId="6" builtinId="5" customBuiltin="1"/>
    <cellStyle name="Revenue" xfId="12" xr:uid="{C245583C-824D-498B-9DA1-240189FEC1EC}"/>
  </cellStyles>
  <dxfs count="2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2065187536243"/>
          <bgColor theme="9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4" tint="-0.499984740745262"/>
      </font>
      <border>
        <left/>
        <right/>
        <top style="thick">
          <color theme="4" tint="-0.499984740745262"/>
        </top>
        <bottom style="thin">
          <color theme="4" tint="-0.499984740745262"/>
        </bottom>
        <vertical style="thick">
          <color theme="2"/>
        </vertical>
      </border>
    </dxf>
  </dxfs>
  <tableStyles count="2" defaultTableStyle="Regional Sales" defaultPivotStyle="PivotStyleLight1">
    <tableStyle name="Regional Sales" pivot="0" count="5" xr9:uid="{00000000-0011-0000-FFFF-FFFF00000000}">
      <tableStyleElement type="headerRow" dxfId="22"/>
      <tableStyleElement type="totalRow" dxfId="21"/>
      <tableStyleElement type="firstColumn" dxfId="20"/>
      <tableStyleElement type="lastColumn" dxfId="19"/>
      <tableStyleElement type="lastHeaderCell" dxfId="18"/>
    </tableStyle>
    <tableStyle name="TableStyleLight4 2" pivot="0" count="4" xr9:uid="{AB82B924-16B2-439E-96B7-F2B3B2364DB0}">
      <tableStyleElement type="firstColumn" dxfId="17"/>
      <tableStyleElement type="lastColumn" dxfId="16"/>
      <tableStyleElement type="firstRowStripe" dxfId="15"/>
      <tableStyleElement type="firstColumnStripe" dxfId="14"/>
    </tableStyle>
  </tableStyles>
  <colors>
    <mruColors>
      <color rgb="FF244E5A"/>
      <color rgb="FF2F66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Debt Ratio</a:t>
            </a:r>
            <a:r>
              <a:rPr lang="en-AU" baseline="0"/>
              <a:t> Trend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'Metrics and Ratios Student'!$F$5:$H$5</c:f>
              <c:strCache>
                <c:ptCount val="3"/>
                <c:pt idx="0">
                  <c:v>Yr 1</c:v>
                </c:pt>
                <c:pt idx="1">
                  <c:v>Yr 2</c:v>
                </c:pt>
                <c:pt idx="2">
                  <c:v>Yr 3</c:v>
                </c:pt>
              </c:strCache>
            </c:strRef>
          </c:cat>
          <c:val>
            <c:numRef>
              <c:f>'Metrics and Ratios Student'!$F$18:$H$18</c:f>
              <c:numCache>
                <c:formatCode>0.00</c:formatCode>
                <c:ptCount val="3"/>
                <c:pt idx="0">
                  <c:v>0.64019824381834833</c:v>
                </c:pt>
                <c:pt idx="1">
                  <c:v>0.64729205775539922</c:v>
                </c:pt>
                <c:pt idx="2">
                  <c:v>0.65312587023113344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9-4344-B734-28820D669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3932015"/>
        <c:axId val="833934511"/>
      </c:barChart>
      <c:catAx>
        <c:axId val="83393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34511"/>
        <c:crosses val="autoZero"/>
        <c:auto val="1"/>
        <c:lblAlgn val="ctr"/>
        <c:lblOffset val="100"/>
        <c:noMultiLvlLbl val="0"/>
      </c:catAx>
      <c:valAx>
        <c:axId val="833934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32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Current ratio vs Quick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'Metrics and Ratios Student'!$C$8</c:f>
              <c:strCache>
                <c:ptCount val="1"/>
                <c:pt idx="0">
                  <c:v>Current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'Metrics and Ratios Student'!$F$5:$H$5</c:f>
              <c:strCache>
                <c:ptCount val="3"/>
                <c:pt idx="0">
                  <c:v>Yr 1</c:v>
                </c:pt>
                <c:pt idx="1">
                  <c:v>Yr 2</c:v>
                </c:pt>
                <c:pt idx="2">
                  <c:v>Yr 3</c:v>
                </c:pt>
              </c:strCache>
            </c:strRef>
          </c:cat>
          <c:val>
            <c:numRef>
              <c:f>'Metrics and Ratios Student'!$F$8:$H$8</c:f>
              <c:numCache>
                <c:formatCode>0.00</c:formatCode>
                <c:ptCount val="3"/>
                <c:pt idx="0">
                  <c:v>3.0151303072718791</c:v>
                </c:pt>
                <c:pt idx="1">
                  <c:v>3.0151303072718791</c:v>
                </c:pt>
                <c:pt idx="2">
                  <c:v>3.0151303072718791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CC-4348-84F8-8B027602D1FB}"/>
            </c:ext>
          </c:extLst>
        </c:ser>
        <c:ser>
          <c:idx val="1"/>
          <c:order val="1"/>
          <c:tx>
            <c:strRef>
              <c:f>'Metrics and Ratios Student'!$C$13</c:f>
              <c:strCache>
                <c:ptCount val="1"/>
                <c:pt idx="0">
                  <c:v>Quick Ratio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'Metrics and Ratios Student'!$F$5:$H$5</c:f>
              <c:strCache>
                <c:ptCount val="3"/>
                <c:pt idx="0">
                  <c:v>Yr 1</c:v>
                </c:pt>
                <c:pt idx="1">
                  <c:v>Yr 2</c:v>
                </c:pt>
                <c:pt idx="2">
                  <c:v>Yr 3</c:v>
                </c:pt>
              </c:strCache>
            </c:strRef>
          </c:cat>
          <c:val>
            <c:numRef>
              <c:f>'Metrics and Ratios Student'!$F$13:$H$13</c:f>
              <c:numCache>
                <c:formatCode>0.00</c:formatCode>
                <c:ptCount val="3"/>
                <c:pt idx="0">
                  <c:v>2.3471305738852228</c:v>
                </c:pt>
                <c:pt idx="1">
                  <c:v>2.4387789108844897</c:v>
                </c:pt>
                <c:pt idx="2">
                  <c:v>1.8370992468173033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CC-4348-84F8-8B027602D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931599"/>
        <c:axId val="833940751"/>
      </c:lineChart>
      <c:catAx>
        <c:axId val="833931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40751"/>
        <c:crosses val="autoZero"/>
        <c:auto val="1"/>
        <c:lblAlgn val="ctr"/>
        <c:lblOffset val="100"/>
        <c:noMultiLvlLbl val="0"/>
      </c:catAx>
      <c:valAx>
        <c:axId val="833940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31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Debt Ratio</a:t>
            </a:r>
            <a:r>
              <a:rPr lang="en-AU" baseline="0"/>
              <a:t> Trend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'Metrics and Ratios AG'!$F$5:$H$5</c:f>
              <c:strCache>
                <c:ptCount val="3"/>
                <c:pt idx="0">
                  <c:v>Yr 1</c:v>
                </c:pt>
                <c:pt idx="1">
                  <c:v>Yr 2</c:v>
                </c:pt>
                <c:pt idx="2">
                  <c:v>Yr 3</c:v>
                </c:pt>
              </c:strCache>
            </c:strRef>
          </c:cat>
          <c:val>
            <c:numRef>
              <c:f>'Metrics and Ratios AG'!$F$18:$H$18</c:f>
              <c:numCache>
                <c:formatCode>0.00</c:formatCode>
                <c:ptCount val="3"/>
                <c:pt idx="0">
                  <c:v>0.64019824381834833</c:v>
                </c:pt>
                <c:pt idx="1">
                  <c:v>0.64729205775539922</c:v>
                </c:pt>
                <c:pt idx="2">
                  <c:v>0.65312587023113344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3-4F88-AE58-131561E67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3932015"/>
        <c:axId val="833934511"/>
      </c:barChart>
      <c:catAx>
        <c:axId val="83393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34511"/>
        <c:crosses val="autoZero"/>
        <c:auto val="1"/>
        <c:lblAlgn val="ctr"/>
        <c:lblOffset val="100"/>
        <c:noMultiLvlLbl val="0"/>
      </c:catAx>
      <c:valAx>
        <c:axId val="833934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32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Current ratio vs Quick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'Metrics and Ratios AG'!$C$8</c:f>
              <c:strCache>
                <c:ptCount val="1"/>
                <c:pt idx="0">
                  <c:v>Current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'Metrics and Ratios AG'!$F$5:$H$5</c:f>
              <c:strCache>
                <c:ptCount val="3"/>
                <c:pt idx="0">
                  <c:v>Yr 1</c:v>
                </c:pt>
                <c:pt idx="1">
                  <c:v>Yr 2</c:v>
                </c:pt>
                <c:pt idx="2">
                  <c:v>Yr 3</c:v>
                </c:pt>
              </c:strCache>
            </c:strRef>
          </c:cat>
          <c:val>
            <c:numRef>
              <c:f>'Metrics and Ratios AG'!$F$8:$H$8</c:f>
              <c:numCache>
                <c:formatCode>0.00</c:formatCode>
                <c:ptCount val="3"/>
                <c:pt idx="0">
                  <c:v>3.0151303072718791</c:v>
                </c:pt>
                <c:pt idx="1">
                  <c:v>3.0151303072718791</c:v>
                </c:pt>
                <c:pt idx="2">
                  <c:v>3.0151303072718791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E6-4BE1-8921-E6C17A8E7FE2}"/>
            </c:ext>
          </c:extLst>
        </c:ser>
        <c:ser>
          <c:idx val="1"/>
          <c:order val="1"/>
          <c:tx>
            <c:strRef>
              <c:f>'Metrics and Ratios AG'!$C$13</c:f>
              <c:strCache>
                <c:ptCount val="1"/>
                <c:pt idx="0">
                  <c:v>Quick Ratio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'Metrics and Ratios AG'!$F$5:$H$5</c:f>
              <c:strCache>
                <c:ptCount val="3"/>
                <c:pt idx="0">
                  <c:v>Yr 1</c:v>
                </c:pt>
                <c:pt idx="1">
                  <c:v>Yr 2</c:v>
                </c:pt>
                <c:pt idx="2">
                  <c:v>Yr 3</c:v>
                </c:pt>
              </c:strCache>
            </c:strRef>
          </c:cat>
          <c:val>
            <c:numRef>
              <c:f>'Metrics and Ratios AG'!$F$13:$H$13</c:f>
              <c:numCache>
                <c:formatCode>0.00</c:formatCode>
                <c:ptCount val="3"/>
                <c:pt idx="0">
                  <c:v>2.3471305738852228</c:v>
                </c:pt>
                <c:pt idx="1">
                  <c:v>2.4387789108844897</c:v>
                </c:pt>
                <c:pt idx="2">
                  <c:v>1.8370992468173033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E6-4BE1-8921-E6C17A8E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931599"/>
        <c:axId val="833940751"/>
      </c:lineChart>
      <c:catAx>
        <c:axId val="833931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40751"/>
        <c:crosses val="autoZero"/>
        <c:auto val="1"/>
        <c:lblAlgn val="ctr"/>
        <c:lblOffset val="100"/>
        <c:noMultiLvlLbl val="0"/>
      </c:catAx>
      <c:valAx>
        <c:axId val="833940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31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Debt Ratio</a:t>
            </a:r>
            <a:r>
              <a:rPr lang="en-AU" baseline="0"/>
              <a:t> Trend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'Metrics and Ratios AG Solution'!$F$5:$H$5</c:f>
              <c:strCache>
                <c:ptCount val="3"/>
                <c:pt idx="0">
                  <c:v>Yr 1</c:v>
                </c:pt>
                <c:pt idx="1">
                  <c:v>Yr 2</c:v>
                </c:pt>
                <c:pt idx="2">
                  <c:v>Yr 3</c:v>
                </c:pt>
              </c:strCache>
            </c:strRef>
          </c:cat>
          <c:val>
            <c:numRef>
              <c:f>'Metrics and Ratios AG Solution'!$F$18:$H$18</c:f>
              <c:numCache>
                <c:formatCode>0.00</c:formatCode>
                <c:ptCount val="3"/>
                <c:pt idx="0">
                  <c:v>0.64019824381834833</c:v>
                </c:pt>
                <c:pt idx="1">
                  <c:v>0.64729205775539922</c:v>
                </c:pt>
                <c:pt idx="2">
                  <c:v>0.65312587023113344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8-4B68-AF62-B5A5DA5DE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3932015"/>
        <c:axId val="833934511"/>
      </c:barChart>
      <c:catAx>
        <c:axId val="83393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34511"/>
        <c:crosses val="autoZero"/>
        <c:auto val="1"/>
        <c:lblAlgn val="ctr"/>
        <c:lblOffset val="100"/>
        <c:noMultiLvlLbl val="0"/>
      </c:catAx>
      <c:valAx>
        <c:axId val="833934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32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Current ratio vs Quick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'Metrics and Ratios AG Solution'!$C$8</c:f>
              <c:strCache>
                <c:ptCount val="1"/>
                <c:pt idx="0">
                  <c:v>Current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'Metrics and Ratios AG Solution'!$F$5:$H$5</c:f>
              <c:strCache>
                <c:ptCount val="3"/>
                <c:pt idx="0">
                  <c:v>Yr 1</c:v>
                </c:pt>
                <c:pt idx="1">
                  <c:v>Yr 2</c:v>
                </c:pt>
                <c:pt idx="2">
                  <c:v>Yr 3</c:v>
                </c:pt>
              </c:strCache>
            </c:strRef>
          </c:cat>
          <c:val>
            <c:numRef>
              <c:f>'Metrics and Ratios AG Solution'!$F$8:$H$8</c:f>
              <c:numCache>
                <c:formatCode>0.00</c:formatCode>
                <c:ptCount val="3"/>
                <c:pt idx="0">
                  <c:v>3.0151303072718791</c:v>
                </c:pt>
                <c:pt idx="1">
                  <c:v>2.7980390970162805</c:v>
                </c:pt>
                <c:pt idx="2">
                  <c:v>2.8335071859063512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85-4A84-90B5-A9BB0D8A6ACC}"/>
            </c:ext>
          </c:extLst>
        </c:ser>
        <c:ser>
          <c:idx val="1"/>
          <c:order val="1"/>
          <c:tx>
            <c:strRef>
              <c:f>'Metrics and Ratios AG Solution'!$C$13</c:f>
              <c:strCache>
                <c:ptCount val="1"/>
                <c:pt idx="0">
                  <c:v>Quick Ratio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'Metrics and Ratios AG Solution'!$F$5:$H$5</c:f>
              <c:strCache>
                <c:ptCount val="3"/>
                <c:pt idx="0">
                  <c:v>Yr 1</c:v>
                </c:pt>
                <c:pt idx="1">
                  <c:v>Yr 2</c:v>
                </c:pt>
                <c:pt idx="2">
                  <c:v>Yr 3</c:v>
                </c:pt>
              </c:strCache>
            </c:strRef>
          </c:cat>
          <c:val>
            <c:numRef>
              <c:f>'Metrics and Ratios AG Solution'!$F$13:$H$13</c:f>
              <c:numCache>
                <c:formatCode>0.00</c:formatCode>
                <c:ptCount val="3"/>
                <c:pt idx="0">
                  <c:v>2.3471305738852228</c:v>
                </c:pt>
                <c:pt idx="1">
                  <c:v>2.2144283725715668</c:v>
                </c:pt>
                <c:pt idx="2">
                  <c:v>1.5972415391747798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85-4A84-90B5-A9BB0D8A6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931599"/>
        <c:axId val="833940751"/>
      </c:lineChart>
      <c:catAx>
        <c:axId val="833931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40751"/>
        <c:crosses val="autoZero"/>
        <c:auto val="1"/>
        <c:lblAlgn val="ctr"/>
        <c:lblOffset val="100"/>
        <c:noMultiLvlLbl val="0"/>
      </c:catAx>
      <c:valAx>
        <c:axId val="833940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31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202442</xdr:colOff>
      <xdr:row>6</xdr:row>
      <xdr:rowOff>150269</xdr:rowOff>
    </xdr:from>
    <xdr:to>
      <xdr:col>9</xdr:col>
      <xdr:colOff>487680</xdr:colOff>
      <xdr:row>25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8F579A-8A85-5B3B-C65D-12E511533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1242" y="1626644"/>
          <a:ext cx="3942838" cy="3433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393382</xdr:colOff>
      <xdr:row>16</xdr:row>
      <xdr:rowOff>105727</xdr:rowOff>
    </xdr:from>
    <xdr:to>
      <xdr:col>18</xdr:col>
      <xdr:colOff>88582</xdr:colOff>
      <xdr:row>31</xdr:row>
      <xdr:rowOff>136207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8130E8-69DB-C4BC-0499-754FB150B6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410527</xdr:colOff>
      <xdr:row>1</xdr:row>
      <xdr:rowOff>5715</xdr:rowOff>
    </xdr:from>
    <xdr:to>
      <xdr:col>18</xdr:col>
      <xdr:colOff>105727</xdr:colOff>
      <xdr:row>15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CC7E37-7365-2023-878D-0482215680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393382</xdr:colOff>
      <xdr:row>16</xdr:row>
      <xdr:rowOff>105727</xdr:rowOff>
    </xdr:from>
    <xdr:to>
      <xdr:col>18</xdr:col>
      <xdr:colOff>88582</xdr:colOff>
      <xdr:row>31</xdr:row>
      <xdr:rowOff>136207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E80573-55CC-4A84-BF88-9AD7651A2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410527</xdr:colOff>
      <xdr:row>1</xdr:row>
      <xdr:rowOff>5715</xdr:rowOff>
    </xdr:from>
    <xdr:to>
      <xdr:col>18</xdr:col>
      <xdr:colOff>105727</xdr:colOff>
      <xdr:row>15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53AB8BD-8390-4069-A684-DF80D8826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393382</xdr:colOff>
      <xdr:row>16</xdr:row>
      <xdr:rowOff>105727</xdr:rowOff>
    </xdr:from>
    <xdr:to>
      <xdr:col>18</xdr:col>
      <xdr:colOff>88582</xdr:colOff>
      <xdr:row>31</xdr:row>
      <xdr:rowOff>136207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CE0941-3268-4714-B684-AE27A3BC6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410527</xdr:colOff>
      <xdr:row>1</xdr:row>
      <xdr:rowOff>5715</xdr:rowOff>
    </xdr:from>
    <xdr:to>
      <xdr:col>18</xdr:col>
      <xdr:colOff>105727</xdr:colOff>
      <xdr:row>15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1B6F86-50FB-44ED-A436-CF347868C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Regional Sales">
      <a:dk1>
        <a:sysClr val="windowText" lastClr="000000"/>
      </a:dk1>
      <a:lt1>
        <a:sysClr val="window" lastClr="FFFFFF"/>
      </a:lt1>
      <a:dk2>
        <a:srgbClr val="39352A"/>
      </a:dk2>
      <a:lt2>
        <a:srgbClr val="F1F0ED"/>
      </a:lt2>
      <a:accent1>
        <a:srgbClr val="B5D7E1"/>
      </a:accent1>
      <a:accent2>
        <a:srgbClr val="FBB787"/>
      </a:accent2>
      <a:accent3>
        <a:srgbClr val="EDD3A9"/>
      </a:accent3>
      <a:accent4>
        <a:srgbClr val="AACEBD"/>
      </a:accent4>
      <a:accent5>
        <a:srgbClr val="FFCD95"/>
      </a:accent5>
      <a:accent6>
        <a:srgbClr val="D7B3BF"/>
      </a:accent6>
      <a:hlink>
        <a:srgbClr val="ADD2DE"/>
      </a:hlink>
      <a:folHlink>
        <a:srgbClr val="D7B3BF"/>
      </a:folHlink>
    </a:clrScheme>
    <a:fontScheme name="Regional Sales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107FD-9F9B-4AD7-9180-681B5B5AB340}">
  <dimension ref="B3:L29"/>
  <sheetViews>
    <sheetView tabSelected="1" workbookViewId="0">
      <selection activeCell="Q15" sqref="Q15"/>
    </sheetView>
  </sheetViews>
  <sheetFormatPr defaultColWidth="8.9140625" defaultRowHeight="14.5" x14ac:dyDescent="0.35"/>
  <cols>
    <col min="1" max="16384" width="8.9140625" style="1"/>
  </cols>
  <sheetData>
    <row r="3" spans="2:12" x14ac:dyDescent="0.35">
      <c r="B3" s="2"/>
      <c r="C3" s="3"/>
      <c r="D3" s="3"/>
      <c r="E3" s="3"/>
      <c r="F3" s="3"/>
      <c r="G3" s="3"/>
      <c r="H3" s="3"/>
      <c r="I3" s="3"/>
      <c r="J3" s="3"/>
      <c r="K3" s="3"/>
      <c r="L3" s="4"/>
    </row>
    <row r="4" spans="2:12" x14ac:dyDescent="0.35">
      <c r="B4" s="5"/>
      <c r="L4" s="6"/>
    </row>
    <row r="5" spans="2:12" ht="30.65" customHeight="1" x14ac:dyDescent="0.5">
      <c r="B5" s="39" t="s">
        <v>0</v>
      </c>
      <c r="C5" s="40"/>
      <c r="D5" s="40"/>
      <c r="E5" s="40"/>
      <c r="F5" s="40"/>
      <c r="G5" s="40"/>
      <c r="H5" s="40"/>
      <c r="I5" s="40"/>
      <c r="J5" s="40"/>
      <c r="K5" s="40"/>
      <c r="L5" s="41"/>
    </row>
    <row r="6" spans="2:12" ht="29" customHeight="1" x14ac:dyDescent="0.5">
      <c r="B6" s="42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4"/>
    </row>
    <row r="7" spans="2:12" x14ac:dyDescent="0.35">
      <c r="B7" s="5"/>
      <c r="L7" s="6"/>
    </row>
    <row r="8" spans="2:12" x14ac:dyDescent="0.35">
      <c r="B8" s="5"/>
      <c r="L8" s="6"/>
    </row>
    <row r="9" spans="2:12" x14ac:dyDescent="0.35">
      <c r="B9" s="5"/>
      <c r="L9" s="6"/>
    </row>
    <row r="10" spans="2:12" x14ac:dyDescent="0.35">
      <c r="B10" s="5"/>
      <c r="L10" s="6"/>
    </row>
    <row r="11" spans="2:12" x14ac:dyDescent="0.35">
      <c r="B11" s="5"/>
      <c r="L11" s="6"/>
    </row>
    <row r="12" spans="2:12" x14ac:dyDescent="0.35">
      <c r="B12" s="5"/>
      <c r="L12" s="6"/>
    </row>
    <row r="13" spans="2:12" x14ac:dyDescent="0.35">
      <c r="B13" s="5"/>
      <c r="L13" s="6"/>
    </row>
    <row r="14" spans="2:12" x14ac:dyDescent="0.35">
      <c r="B14" s="5"/>
      <c r="L14" s="6"/>
    </row>
    <row r="15" spans="2:12" x14ac:dyDescent="0.35">
      <c r="B15" s="5"/>
      <c r="L15" s="6"/>
    </row>
    <row r="16" spans="2:12" x14ac:dyDescent="0.35">
      <c r="B16" s="5"/>
      <c r="L16" s="6"/>
    </row>
    <row r="17" spans="2:12" x14ac:dyDescent="0.35">
      <c r="B17" s="5"/>
      <c r="L17" s="6"/>
    </row>
    <row r="18" spans="2:12" x14ac:dyDescent="0.35">
      <c r="B18" s="5"/>
      <c r="L18" s="6"/>
    </row>
    <row r="19" spans="2:12" x14ac:dyDescent="0.35">
      <c r="B19" s="5"/>
      <c r="L19" s="6"/>
    </row>
    <row r="20" spans="2:12" x14ac:dyDescent="0.35">
      <c r="B20" s="5"/>
      <c r="L20" s="6"/>
    </row>
    <row r="21" spans="2:12" x14ac:dyDescent="0.35">
      <c r="B21" s="5"/>
      <c r="L21" s="6"/>
    </row>
    <row r="22" spans="2:12" x14ac:dyDescent="0.35">
      <c r="B22" s="5"/>
      <c r="L22" s="6"/>
    </row>
    <row r="23" spans="2:12" x14ac:dyDescent="0.35">
      <c r="B23" s="5"/>
      <c r="L23" s="6"/>
    </row>
    <row r="24" spans="2:12" x14ac:dyDescent="0.35">
      <c r="B24" s="5"/>
      <c r="L24" s="6"/>
    </row>
    <row r="25" spans="2:12" x14ac:dyDescent="0.35">
      <c r="B25" s="5"/>
      <c r="L25" s="6"/>
    </row>
    <row r="26" spans="2:12" x14ac:dyDescent="0.35">
      <c r="B26" s="5"/>
      <c r="L26" s="6"/>
    </row>
    <row r="27" spans="2:12" x14ac:dyDescent="0.35">
      <c r="B27" s="5"/>
      <c r="L27" s="6"/>
    </row>
    <row r="28" spans="2:12" x14ac:dyDescent="0.35">
      <c r="B28" s="5"/>
      <c r="L28" s="6"/>
    </row>
    <row r="29" spans="2:12" x14ac:dyDescent="0.35">
      <c r="B29" s="7"/>
      <c r="C29" s="8"/>
      <c r="D29" s="8"/>
      <c r="E29" s="8"/>
      <c r="F29" s="8"/>
      <c r="G29" s="8"/>
      <c r="H29" s="8"/>
      <c r="I29" s="8"/>
      <c r="J29" s="8"/>
      <c r="K29" s="8"/>
      <c r="L29" s="9"/>
    </row>
  </sheetData>
  <mergeCells count="2">
    <mergeCell ref="B5:L5"/>
    <mergeCell ref="B6:L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0DD47-D728-4FBA-8D41-35AFC38A6813}">
  <dimension ref="A2:J29"/>
  <sheetViews>
    <sheetView workbookViewId="0">
      <selection activeCell="F34" sqref="F34"/>
    </sheetView>
  </sheetViews>
  <sheetFormatPr defaultColWidth="8.9140625" defaultRowHeight="14.5" x14ac:dyDescent="0.35"/>
  <cols>
    <col min="1" max="1" width="5.75" style="10" customWidth="1"/>
    <col min="2" max="2" width="5" style="10" customWidth="1"/>
    <col min="3" max="5" width="8.9140625" style="10"/>
    <col min="6" max="9" width="15.75" style="10" customWidth="1"/>
    <col min="10" max="16384" width="8.9140625" style="10"/>
  </cols>
  <sheetData>
    <row r="2" spans="1:10" ht="21" x14ac:dyDescent="0.35">
      <c r="A2" s="12"/>
      <c r="B2" s="45" t="s">
        <v>2</v>
      </c>
      <c r="C2" s="46"/>
      <c r="D2" s="46"/>
      <c r="E2" s="46"/>
      <c r="F2" s="46"/>
      <c r="G2" s="46"/>
      <c r="H2" s="46"/>
      <c r="I2" s="46"/>
    </row>
    <row r="3" spans="1:10" x14ac:dyDescent="0.35">
      <c r="A3" s="12"/>
      <c r="B3" s="13"/>
      <c r="C3" s="13"/>
      <c r="D3" s="13"/>
      <c r="E3" s="13"/>
      <c r="F3" s="13"/>
      <c r="G3" s="13"/>
      <c r="H3" s="21"/>
    </row>
    <row r="4" spans="1:10" ht="18.649999999999999" customHeight="1" x14ac:dyDescent="0.35">
      <c r="A4" s="12"/>
      <c r="B4" s="47" t="s">
        <v>3</v>
      </c>
      <c r="C4" s="48"/>
      <c r="D4" s="48"/>
      <c r="E4" s="48"/>
      <c r="F4" s="48"/>
      <c r="G4" s="48"/>
      <c r="H4" s="48"/>
      <c r="I4" s="49"/>
      <c r="J4" s="22"/>
    </row>
    <row r="5" spans="1:10" x14ac:dyDescent="0.35">
      <c r="A5" s="12"/>
      <c r="B5" s="14" t="s">
        <v>4</v>
      </c>
      <c r="C5" s="13"/>
      <c r="D5" s="13"/>
      <c r="F5" s="17" t="s">
        <v>5</v>
      </c>
      <c r="G5" s="17" t="s">
        <v>6</v>
      </c>
      <c r="H5" s="17" t="s">
        <v>7</v>
      </c>
      <c r="I5" s="18" t="s">
        <v>8</v>
      </c>
    </row>
    <row r="6" spans="1:10" x14ac:dyDescent="0.35">
      <c r="A6" s="12"/>
      <c r="B6" s="13"/>
      <c r="C6" s="13" t="s">
        <v>9</v>
      </c>
      <c r="D6" s="13"/>
      <c r="F6" s="19">
        <v>45236</v>
      </c>
      <c r="G6" s="19">
        <v>45236</v>
      </c>
      <c r="H6" s="19">
        <v>45236</v>
      </c>
      <c r="I6" s="24">
        <f>AVERAGE(F6:H6)</f>
        <v>45236</v>
      </c>
    </row>
    <row r="7" spans="1:10" x14ac:dyDescent="0.35">
      <c r="A7" s="12"/>
      <c r="B7" s="13"/>
      <c r="C7" s="13" t="s">
        <v>10</v>
      </c>
      <c r="D7" s="13"/>
      <c r="F7" s="20">
        <v>15003</v>
      </c>
      <c r="G7" s="20">
        <v>15003</v>
      </c>
      <c r="H7" s="20">
        <v>15003</v>
      </c>
      <c r="I7" s="26">
        <f>AVERAGE(F7:H7)</f>
        <v>15003</v>
      </c>
    </row>
    <row r="8" spans="1:10" x14ac:dyDescent="0.35">
      <c r="A8" s="12"/>
      <c r="B8" s="13"/>
      <c r="C8" s="14" t="s">
        <v>11</v>
      </c>
      <c r="D8" s="13"/>
      <c r="F8" s="28">
        <f>F6/F7</f>
        <v>3.0151303072718791</v>
      </c>
      <c r="G8" s="28">
        <f t="shared" ref="G8:I8" si="0">G6/G7</f>
        <v>3.0151303072718791</v>
      </c>
      <c r="H8" s="28">
        <f t="shared" si="0"/>
        <v>3.0151303072718791</v>
      </c>
      <c r="I8" s="28">
        <f t="shared" si="0"/>
        <v>3.0151303072718791</v>
      </c>
    </row>
    <row r="9" spans="1:10" x14ac:dyDescent="0.35">
      <c r="A9" s="12"/>
      <c r="B9" s="13"/>
      <c r="C9" s="14"/>
      <c r="D9" s="13"/>
      <c r="F9" s="15"/>
      <c r="G9" s="15"/>
      <c r="H9" s="27"/>
      <c r="I9" s="11"/>
    </row>
    <row r="10" spans="1:10" x14ac:dyDescent="0.35">
      <c r="A10" s="12"/>
      <c r="B10" s="14" t="s">
        <v>12</v>
      </c>
      <c r="C10" s="13"/>
      <c r="D10" s="13"/>
      <c r="F10" s="13"/>
      <c r="G10" s="13"/>
      <c r="H10" s="21"/>
    </row>
    <row r="11" spans="1:10" x14ac:dyDescent="0.35">
      <c r="A11" s="12"/>
      <c r="B11" s="13"/>
      <c r="C11" s="13" t="s">
        <v>13</v>
      </c>
      <c r="D11" s="13"/>
      <c r="F11" s="19">
        <v>35214</v>
      </c>
      <c r="G11" s="19">
        <v>36589</v>
      </c>
      <c r="H11" s="23">
        <v>27562</v>
      </c>
      <c r="I11" s="24">
        <f>AVERAGE(F11:H11)</f>
        <v>33121.666666666664</v>
      </c>
    </row>
    <row r="12" spans="1:10" x14ac:dyDescent="0.35">
      <c r="A12" s="12"/>
      <c r="B12" s="13"/>
      <c r="C12" s="13" t="s">
        <v>10</v>
      </c>
      <c r="D12" s="13"/>
      <c r="F12" s="20">
        <f>F7</f>
        <v>15003</v>
      </c>
      <c r="G12" s="20">
        <f t="shared" ref="G12:H12" si="1">G7</f>
        <v>15003</v>
      </c>
      <c r="H12" s="25">
        <f t="shared" si="1"/>
        <v>15003</v>
      </c>
      <c r="I12" s="26">
        <f>AVERAGE(F12:H12)</f>
        <v>15003</v>
      </c>
    </row>
    <row r="13" spans="1:10" x14ac:dyDescent="0.35">
      <c r="A13" s="12"/>
      <c r="B13" s="13"/>
      <c r="C13" s="14" t="s">
        <v>14</v>
      </c>
      <c r="D13" s="13"/>
      <c r="F13" s="28">
        <f>F11/F12</f>
        <v>2.3471305738852228</v>
      </c>
      <c r="G13" s="28">
        <f t="shared" ref="G13" si="2">G11/G12</f>
        <v>2.4387789108844897</v>
      </c>
      <c r="H13" s="28">
        <f t="shared" ref="H13" si="3">H11/H12</f>
        <v>1.8370992468173033</v>
      </c>
      <c r="I13" s="28">
        <f t="shared" ref="I13" si="4">I11/I12</f>
        <v>2.2076695771956718</v>
      </c>
    </row>
    <row r="14" spans="1:10" x14ac:dyDescent="0.35">
      <c r="A14" s="12"/>
      <c r="B14" s="13"/>
      <c r="C14" s="13"/>
      <c r="D14" s="13"/>
      <c r="F14" s="15"/>
      <c r="G14" s="15"/>
      <c r="H14" s="27"/>
      <c r="I14" s="11"/>
    </row>
    <row r="15" spans="1:10" x14ac:dyDescent="0.35">
      <c r="A15" s="12"/>
      <c r="B15" s="14" t="s">
        <v>15</v>
      </c>
      <c r="C15" s="13"/>
      <c r="D15" s="13"/>
      <c r="F15" s="13"/>
      <c r="G15" s="13"/>
      <c r="H15" s="21"/>
    </row>
    <row r="16" spans="1:10" x14ac:dyDescent="0.35">
      <c r="A16" s="12"/>
      <c r="B16" s="13"/>
      <c r="C16" s="13" t="s">
        <v>16</v>
      </c>
      <c r="D16" s="13"/>
      <c r="F16" s="19">
        <v>35652</v>
      </c>
      <c r="G16" s="19">
        <v>36895</v>
      </c>
      <c r="H16" s="23">
        <v>37526</v>
      </c>
      <c r="I16" s="24">
        <f>AVERAGE(F16:H16)</f>
        <v>36691</v>
      </c>
    </row>
    <row r="17" spans="1:10" x14ac:dyDescent="0.35">
      <c r="A17" s="12"/>
      <c r="B17" s="13"/>
      <c r="C17" s="13" t="s">
        <v>17</v>
      </c>
      <c r="D17" s="13"/>
      <c r="F17" s="20">
        <v>55689</v>
      </c>
      <c r="G17" s="20">
        <v>56999</v>
      </c>
      <c r="H17" s="25">
        <v>57456</v>
      </c>
      <c r="I17" s="26">
        <f>AVERAGE(F17:H17)</f>
        <v>56714.666666666664</v>
      </c>
    </row>
    <row r="18" spans="1:10" x14ac:dyDescent="0.35">
      <c r="A18" s="12"/>
      <c r="B18" s="13"/>
      <c r="C18" s="14" t="s">
        <v>18</v>
      </c>
      <c r="D18" s="13"/>
      <c r="F18" s="28">
        <f>F16/F17</f>
        <v>0.64019824381834833</v>
      </c>
      <c r="G18" s="28">
        <f t="shared" ref="G18" si="5">G16/G17</f>
        <v>0.64729205775539922</v>
      </c>
      <c r="H18" s="28">
        <f t="shared" ref="H18" si="6">H16/H17</f>
        <v>0.65312587023113344</v>
      </c>
      <c r="I18" s="28">
        <f t="shared" ref="I18" si="7">I16/I17</f>
        <v>0.6469402388564981</v>
      </c>
    </row>
    <row r="19" spans="1:10" x14ac:dyDescent="0.35">
      <c r="A19" s="12"/>
      <c r="B19" s="13"/>
      <c r="C19" s="13"/>
      <c r="D19" s="13"/>
      <c r="E19" s="13"/>
      <c r="F19" s="13"/>
      <c r="G19" s="13"/>
      <c r="H19" s="21"/>
    </row>
    <row r="20" spans="1:10" x14ac:dyDescent="0.35">
      <c r="A20" s="12"/>
      <c r="B20" s="47" t="s">
        <v>19</v>
      </c>
      <c r="C20" s="48"/>
      <c r="D20" s="48"/>
      <c r="E20" s="48"/>
      <c r="F20" s="48"/>
      <c r="G20" s="48"/>
      <c r="H20" s="48"/>
      <c r="I20" s="49"/>
      <c r="J20" s="22"/>
    </row>
    <row r="21" spans="1:10" x14ac:dyDescent="0.35">
      <c r="A21" s="12"/>
      <c r="B21" s="14" t="s">
        <v>20</v>
      </c>
      <c r="C21" s="13"/>
      <c r="D21" s="13"/>
      <c r="F21" s="16" t="s">
        <v>5</v>
      </c>
      <c r="G21" s="16" t="s">
        <v>6</v>
      </c>
      <c r="H21" s="16" t="s">
        <v>7</v>
      </c>
      <c r="I21" s="16" t="s">
        <v>21</v>
      </c>
    </row>
    <row r="22" spans="1:10" x14ac:dyDescent="0.35">
      <c r="A22" s="12"/>
      <c r="B22" s="13"/>
      <c r="C22" s="13" t="s">
        <v>22</v>
      </c>
      <c r="D22" s="13"/>
      <c r="F22" s="20">
        <v>612502</v>
      </c>
      <c r="G22" s="20">
        <v>632451</v>
      </c>
      <c r="H22" s="20">
        <v>645253</v>
      </c>
      <c r="I22" s="20">
        <v>698756</v>
      </c>
    </row>
    <row r="23" spans="1:10" x14ac:dyDescent="0.35">
      <c r="A23" s="12"/>
      <c r="B23" s="13"/>
      <c r="C23" s="13" t="s">
        <v>23</v>
      </c>
      <c r="D23" s="13"/>
      <c r="F23" s="20">
        <v>135625</v>
      </c>
      <c r="G23" s="20">
        <v>142325</v>
      </c>
      <c r="H23" s="20">
        <v>155087</v>
      </c>
      <c r="I23" s="20">
        <v>165235</v>
      </c>
    </row>
    <row r="24" spans="1:10" x14ac:dyDescent="0.35">
      <c r="A24" s="12"/>
      <c r="B24" s="13"/>
      <c r="C24" s="14" t="s">
        <v>20</v>
      </c>
      <c r="D24" s="13"/>
      <c r="F24" s="29">
        <f>F23/F22</f>
        <v>0.22142784839886237</v>
      </c>
      <c r="G24" s="29">
        <f t="shared" ref="G24:I24" si="8">G23/G22</f>
        <v>0.22503719655751986</v>
      </c>
      <c r="H24" s="29">
        <f t="shared" si="8"/>
        <v>0.24035068415024805</v>
      </c>
      <c r="I24" s="29">
        <f t="shared" si="8"/>
        <v>0.23647024140043163</v>
      </c>
    </row>
    <row r="25" spans="1:10" x14ac:dyDescent="0.35">
      <c r="B25" s="21"/>
      <c r="C25" s="21"/>
      <c r="D25" s="21"/>
      <c r="E25" s="21"/>
      <c r="F25" s="21"/>
      <c r="G25" s="21"/>
      <c r="H25" s="21"/>
    </row>
    <row r="26" spans="1:10" x14ac:dyDescent="0.35">
      <c r="B26" s="47" t="s">
        <v>24</v>
      </c>
      <c r="C26" s="48"/>
      <c r="D26" s="48"/>
      <c r="E26" s="48"/>
      <c r="F26" s="48"/>
      <c r="G26" s="48"/>
      <c r="H26" s="48"/>
      <c r="I26" s="49"/>
      <c r="J26" s="22"/>
    </row>
    <row r="27" spans="1:10" x14ac:dyDescent="0.35">
      <c r="F27" s="16"/>
      <c r="G27" s="16"/>
      <c r="H27" s="16" t="s">
        <v>25</v>
      </c>
      <c r="I27" s="16" t="s">
        <v>26</v>
      </c>
    </row>
    <row r="28" spans="1:10" x14ac:dyDescent="0.35">
      <c r="B28" s="12" t="s">
        <v>27</v>
      </c>
      <c r="H28" s="30">
        <v>409200</v>
      </c>
      <c r="I28" s="30">
        <f>H28*1.108</f>
        <v>453393.60000000003</v>
      </c>
      <c r="J28" s="12"/>
    </row>
    <row r="29" spans="1:10" x14ac:dyDescent="0.35">
      <c r="B29" s="12" t="s">
        <v>28</v>
      </c>
      <c r="H29" s="30">
        <f>H28*0.002</f>
        <v>818.4</v>
      </c>
      <c r="I29" s="30">
        <f>I28*0.003</f>
        <v>1360.1808000000001</v>
      </c>
    </row>
  </sheetData>
  <mergeCells count="4">
    <mergeCell ref="B2:I2"/>
    <mergeCell ref="B4:I4"/>
    <mergeCell ref="B20:I20"/>
    <mergeCell ref="B26:I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2C886-F53A-43AC-8D54-44EF780D9F86}">
  <dimension ref="A2:J29"/>
  <sheetViews>
    <sheetView workbookViewId="0">
      <selection activeCell="E33" sqref="E33"/>
    </sheetView>
  </sheetViews>
  <sheetFormatPr defaultColWidth="8.9140625" defaultRowHeight="14.5" x14ac:dyDescent="0.35"/>
  <cols>
    <col min="1" max="1" width="5.75" style="10" customWidth="1"/>
    <col min="2" max="2" width="5" style="10" customWidth="1"/>
    <col min="3" max="5" width="8.9140625" style="10"/>
    <col min="6" max="9" width="15.75" style="10" customWidth="1"/>
    <col min="10" max="16384" width="8.9140625" style="10"/>
  </cols>
  <sheetData>
    <row r="2" spans="1:10" ht="21" x14ac:dyDescent="0.35">
      <c r="A2" s="12"/>
      <c r="B2" s="45" t="s">
        <v>2</v>
      </c>
      <c r="C2" s="46"/>
      <c r="D2" s="46"/>
      <c r="E2" s="46"/>
      <c r="F2" s="46"/>
      <c r="G2" s="46"/>
      <c r="H2" s="46"/>
      <c r="I2" s="46"/>
    </row>
    <row r="3" spans="1:10" x14ac:dyDescent="0.35">
      <c r="A3" s="12"/>
      <c r="B3" s="13"/>
      <c r="C3" s="13"/>
      <c r="D3" s="13"/>
      <c r="E3" s="13"/>
      <c r="F3" s="13"/>
      <c r="G3" s="13"/>
      <c r="H3" s="21"/>
    </row>
    <row r="4" spans="1:10" ht="18.649999999999999" customHeight="1" x14ac:dyDescent="0.35">
      <c r="A4" s="12"/>
      <c r="B4" s="47" t="s">
        <v>3</v>
      </c>
      <c r="C4" s="48"/>
      <c r="D4" s="48"/>
      <c r="E4" s="48"/>
      <c r="F4" s="48"/>
      <c r="G4" s="48"/>
      <c r="H4" s="48"/>
      <c r="I4" s="49"/>
      <c r="J4" s="22"/>
    </row>
    <row r="5" spans="1:10" x14ac:dyDescent="0.35">
      <c r="A5" s="12"/>
      <c r="B5" s="14" t="s">
        <v>4</v>
      </c>
      <c r="C5" s="13"/>
      <c r="D5" s="13"/>
      <c r="F5" s="17" t="s">
        <v>5</v>
      </c>
      <c r="G5" s="17" t="s">
        <v>6</v>
      </c>
      <c r="H5" s="17" t="s">
        <v>7</v>
      </c>
      <c r="I5" s="18" t="s">
        <v>8</v>
      </c>
    </row>
    <row r="6" spans="1:10" x14ac:dyDescent="0.35">
      <c r="A6" s="12"/>
      <c r="B6" s="13"/>
      <c r="C6" s="13" t="s">
        <v>9</v>
      </c>
      <c r="D6" s="13"/>
      <c r="F6" s="19">
        <v>45236</v>
      </c>
      <c r="G6" s="20">
        <v>45236</v>
      </c>
      <c r="H6" s="20">
        <v>45236</v>
      </c>
      <c r="I6" s="24">
        <f>AVERAGE(F6:H6)</f>
        <v>45236</v>
      </c>
    </row>
    <row r="7" spans="1:10" x14ac:dyDescent="0.35">
      <c r="A7" s="12"/>
      <c r="B7" s="13"/>
      <c r="C7" s="13" t="s">
        <v>10</v>
      </c>
      <c r="D7" s="13"/>
      <c r="F7" s="20">
        <v>15003</v>
      </c>
      <c r="G7" s="20">
        <v>15003</v>
      </c>
      <c r="H7" s="20">
        <v>15003</v>
      </c>
      <c r="I7" s="26">
        <f>AVERAGE(F7:H7)</f>
        <v>15003</v>
      </c>
    </row>
    <row r="8" spans="1:10" x14ac:dyDescent="0.35">
      <c r="A8" s="12"/>
      <c r="B8" s="13"/>
      <c r="C8" s="14" t="s">
        <v>11</v>
      </c>
      <c r="D8" s="13"/>
      <c r="F8" s="28">
        <f>F6/F7</f>
        <v>3.0151303072718791</v>
      </c>
      <c r="G8" s="28">
        <f t="shared" ref="G8:I8" si="0">G6/G7</f>
        <v>3.0151303072718791</v>
      </c>
      <c r="H8" s="28">
        <f t="shared" si="0"/>
        <v>3.0151303072718791</v>
      </c>
      <c r="I8" s="28">
        <f t="shared" si="0"/>
        <v>3.0151303072718791</v>
      </c>
    </row>
    <row r="9" spans="1:10" x14ac:dyDescent="0.35">
      <c r="A9" s="12"/>
      <c r="B9" s="13"/>
      <c r="C9" s="14"/>
      <c r="D9" s="13"/>
      <c r="F9" s="15"/>
      <c r="G9" s="15"/>
      <c r="H9" s="27"/>
      <c r="I9" s="11"/>
    </row>
    <row r="10" spans="1:10" x14ac:dyDescent="0.35">
      <c r="A10" s="12"/>
      <c r="B10" s="14" t="s">
        <v>12</v>
      </c>
      <c r="C10" s="13"/>
      <c r="D10" s="13"/>
      <c r="F10" s="13"/>
      <c r="G10" s="13"/>
      <c r="H10" s="21"/>
    </row>
    <row r="11" spans="1:10" x14ac:dyDescent="0.35">
      <c r="A11" s="12"/>
      <c r="B11" s="13"/>
      <c r="C11" s="13" t="s">
        <v>13</v>
      </c>
      <c r="D11" s="13"/>
      <c r="F11" s="19">
        <v>35214</v>
      </c>
      <c r="G11" s="19">
        <v>36589</v>
      </c>
      <c r="H11" s="23">
        <v>27562</v>
      </c>
      <c r="I11" s="24">
        <f>AVERAGE(F11:H11)</f>
        <v>33121.666666666664</v>
      </c>
    </row>
    <row r="12" spans="1:10" x14ac:dyDescent="0.35">
      <c r="A12" s="12"/>
      <c r="B12" s="13"/>
      <c r="C12" s="13" t="s">
        <v>10</v>
      </c>
      <c r="D12" s="13"/>
      <c r="F12" s="20">
        <f>F7</f>
        <v>15003</v>
      </c>
      <c r="G12" s="20">
        <f t="shared" ref="G12:H12" si="1">G7</f>
        <v>15003</v>
      </c>
      <c r="H12" s="25">
        <f t="shared" si="1"/>
        <v>15003</v>
      </c>
      <c r="I12" s="26">
        <f>AVERAGE(F12:H12)</f>
        <v>15003</v>
      </c>
    </row>
    <row r="13" spans="1:10" x14ac:dyDescent="0.35">
      <c r="A13" s="12"/>
      <c r="B13" s="13"/>
      <c r="C13" s="14" t="s">
        <v>14</v>
      </c>
      <c r="D13" s="13"/>
      <c r="F13" s="28">
        <f>F11/F12</f>
        <v>2.3471305738852228</v>
      </c>
      <c r="G13" s="28">
        <f t="shared" ref="G13:I13" si="2">G11/G12</f>
        <v>2.4387789108844897</v>
      </c>
      <c r="H13" s="28">
        <f t="shared" si="2"/>
        <v>1.8370992468173033</v>
      </c>
      <c r="I13" s="28">
        <f t="shared" si="2"/>
        <v>2.2076695771956718</v>
      </c>
    </row>
    <row r="14" spans="1:10" x14ac:dyDescent="0.35">
      <c r="A14" s="12"/>
      <c r="B14" s="13"/>
      <c r="C14" s="13"/>
      <c r="D14" s="13"/>
      <c r="F14" s="15"/>
      <c r="G14" s="15"/>
      <c r="H14" s="27"/>
      <c r="I14" s="11"/>
    </row>
    <row r="15" spans="1:10" x14ac:dyDescent="0.35">
      <c r="A15" s="12"/>
      <c r="B15" s="14" t="s">
        <v>15</v>
      </c>
      <c r="C15" s="13"/>
      <c r="D15" s="13"/>
      <c r="F15" s="13"/>
      <c r="G15" s="13"/>
      <c r="H15" s="21"/>
    </row>
    <row r="16" spans="1:10" x14ac:dyDescent="0.35">
      <c r="A16" s="12"/>
      <c r="B16" s="13"/>
      <c r="C16" s="13" t="s">
        <v>16</v>
      </c>
      <c r="D16" s="13"/>
      <c r="F16" s="19">
        <v>35652</v>
      </c>
      <c r="G16" s="19">
        <v>36895</v>
      </c>
      <c r="H16" s="23">
        <v>37526</v>
      </c>
      <c r="I16" s="24">
        <f>AVERAGE(F16:H16)</f>
        <v>36691</v>
      </c>
    </row>
    <row r="17" spans="1:10" x14ac:dyDescent="0.35">
      <c r="A17" s="12"/>
      <c r="B17" s="13"/>
      <c r="C17" s="13" t="s">
        <v>17</v>
      </c>
      <c r="D17" s="13"/>
      <c r="F17" s="20">
        <v>55689</v>
      </c>
      <c r="G17" s="20">
        <v>56999</v>
      </c>
      <c r="H17" s="25">
        <v>57456</v>
      </c>
      <c r="I17" s="26">
        <f>AVERAGE(F17:H17)</f>
        <v>56714.666666666664</v>
      </c>
    </row>
    <row r="18" spans="1:10" x14ac:dyDescent="0.35">
      <c r="A18" s="12"/>
      <c r="B18" s="13"/>
      <c r="C18" s="14" t="s">
        <v>18</v>
      </c>
      <c r="D18" s="13"/>
      <c r="F18" s="28">
        <f>F16/F17</f>
        <v>0.64019824381834833</v>
      </c>
      <c r="G18" s="28">
        <f t="shared" ref="G18:I18" si="3">G16/G17</f>
        <v>0.64729205775539922</v>
      </c>
      <c r="H18" s="28">
        <f t="shared" si="3"/>
        <v>0.65312587023113344</v>
      </c>
      <c r="I18" s="28">
        <f t="shared" si="3"/>
        <v>0.6469402388564981</v>
      </c>
    </row>
    <row r="19" spans="1:10" x14ac:dyDescent="0.35">
      <c r="A19" s="12"/>
      <c r="B19" s="13"/>
      <c r="C19" s="13"/>
      <c r="D19" s="13"/>
      <c r="E19" s="13"/>
      <c r="F19" s="13"/>
      <c r="G19" s="13"/>
      <c r="H19" s="21"/>
    </row>
    <row r="20" spans="1:10" x14ac:dyDescent="0.35">
      <c r="A20" s="12"/>
      <c r="B20" s="47" t="s">
        <v>19</v>
      </c>
      <c r="C20" s="48"/>
      <c r="D20" s="48"/>
      <c r="E20" s="48"/>
      <c r="F20" s="48"/>
      <c r="G20" s="48"/>
      <c r="H20" s="48"/>
      <c r="I20" s="49"/>
      <c r="J20" s="22"/>
    </row>
    <row r="21" spans="1:10" x14ac:dyDescent="0.35">
      <c r="A21" s="12"/>
      <c r="B21" s="14" t="s">
        <v>20</v>
      </c>
      <c r="C21" s="13"/>
      <c r="D21" s="13"/>
      <c r="F21" s="16" t="s">
        <v>5</v>
      </c>
      <c r="G21" s="16" t="s">
        <v>6</v>
      </c>
      <c r="H21" s="16" t="s">
        <v>7</v>
      </c>
      <c r="I21" s="16" t="s">
        <v>21</v>
      </c>
    </row>
    <row r="22" spans="1:10" x14ac:dyDescent="0.35">
      <c r="A22" s="12"/>
      <c r="B22" s="13"/>
      <c r="C22" s="13" t="s">
        <v>22</v>
      </c>
      <c r="D22" s="13"/>
      <c r="F22" s="20">
        <v>612502</v>
      </c>
      <c r="G22" s="20">
        <v>632451</v>
      </c>
      <c r="H22" s="20">
        <v>645253</v>
      </c>
      <c r="I22" s="20">
        <v>698756</v>
      </c>
    </row>
    <row r="23" spans="1:10" x14ac:dyDescent="0.35">
      <c r="A23" s="12"/>
      <c r="B23" s="13"/>
      <c r="C23" s="13" t="s">
        <v>23</v>
      </c>
      <c r="D23" s="13"/>
      <c r="F23" s="20">
        <v>135625</v>
      </c>
      <c r="G23" s="20">
        <v>142325</v>
      </c>
      <c r="H23" s="20">
        <v>155087</v>
      </c>
      <c r="I23" s="20">
        <v>165235</v>
      </c>
    </row>
    <row r="24" spans="1:10" x14ac:dyDescent="0.35">
      <c r="A24" s="12"/>
      <c r="B24" s="13"/>
      <c r="C24" s="14" t="s">
        <v>20</v>
      </c>
      <c r="D24" s="13"/>
      <c r="F24" s="29">
        <f>F23/F22</f>
        <v>0.22142784839886237</v>
      </c>
      <c r="G24" s="29">
        <f t="shared" ref="G24:I24" si="4">G23/G22</f>
        <v>0.22503719655751986</v>
      </c>
      <c r="H24" s="29">
        <f t="shared" si="4"/>
        <v>0.24035068415024805</v>
      </c>
      <c r="I24" s="29">
        <f t="shared" si="4"/>
        <v>0.23647024140043163</v>
      </c>
    </row>
    <row r="25" spans="1:10" x14ac:dyDescent="0.35">
      <c r="B25" s="21"/>
      <c r="C25" s="21"/>
      <c r="D25" s="21"/>
      <c r="E25" s="21"/>
      <c r="F25" s="21"/>
      <c r="G25" s="21"/>
      <c r="H25" s="21"/>
    </row>
    <row r="26" spans="1:10" x14ac:dyDescent="0.35">
      <c r="B26" s="47" t="s">
        <v>24</v>
      </c>
      <c r="C26" s="48"/>
      <c r="D26" s="48"/>
      <c r="E26" s="48"/>
      <c r="F26" s="48"/>
      <c r="G26" s="48"/>
      <c r="H26" s="48"/>
      <c r="I26" s="49"/>
      <c r="J26" s="22"/>
    </row>
    <row r="27" spans="1:10" x14ac:dyDescent="0.35">
      <c r="F27" s="16"/>
      <c r="G27" s="16"/>
      <c r="H27" s="16" t="s">
        <v>25</v>
      </c>
      <c r="I27" s="16" t="s">
        <v>26</v>
      </c>
    </row>
    <row r="28" spans="1:10" x14ac:dyDescent="0.35">
      <c r="B28" s="12" t="s">
        <v>27</v>
      </c>
      <c r="H28" s="30">
        <v>409200</v>
      </c>
      <c r="I28" s="30">
        <f>H28*1.108</f>
        <v>453393.60000000003</v>
      </c>
      <c r="J28" s="12"/>
    </row>
    <row r="29" spans="1:10" x14ac:dyDescent="0.35">
      <c r="B29" s="12" t="s">
        <v>28</v>
      </c>
      <c r="H29" s="30">
        <f>H28*0.002</f>
        <v>818.4</v>
      </c>
      <c r="I29" s="30">
        <f>I28*0.003</f>
        <v>1360.1808000000001</v>
      </c>
    </row>
  </sheetData>
  <mergeCells count="4">
    <mergeCell ref="B2:I2"/>
    <mergeCell ref="B4:I4"/>
    <mergeCell ref="B20:I20"/>
    <mergeCell ref="B26:I26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0F07ABDE-DE13-4048-A30F-C2C5796E4C51}">
            <xm:f>$F$6='Source Data'!$C$4</xm:f>
            <x14:dxf>
              <fill>
                <patternFill>
                  <bgColor rgb="FF92D050"/>
                </patternFill>
              </fill>
            </x14:dxf>
          </x14:cfRule>
          <x14:cfRule type="expression" priority="5" id="{FC77CAD0-069E-4EF3-B579-C9E47EFB3B49}">
            <xm:f>$F$6&lt;&gt;'Source Data'!$C$4</xm:f>
            <x14:dxf>
              <fill>
                <patternFill>
                  <bgColor rgb="FFFF0000"/>
                </patternFill>
              </fill>
            </x14:dxf>
          </x14:cfRule>
          <xm:sqref>F6</xm:sqref>
        </x14:conditionalFormatting>
        <x14:conditionalFormatting xmlns:xm="http://schemas.microsoft.com/office/excel/2006/main">
          <x14:cfRule type="expression" priority="11" id="{7C3EFD24-AC88-448E-9A0A-6A431AC79299}">
            <xm:f>$G$6='Source Data'!$D$4</xm:f>
            <x14:dxf>
              <fill>
                <patternFill>
                  <bgColor rgb="FF92D050"/>
                </patternFill>
              </fill>
            </x14:dxf>
          </x14:cfRule>
          <x14:cfRule type="expression" priority="10" id="{86DD27A6-D9C0-490E-AD07-E30AA9939851}">
            <xm:f>$G$6&lt;&gt;'Source Data'!$D$4</xm:f>
            <x14:dxf>
              <fill>
                <patternFill>
                  <bgColor rgb="FFFF0000"/>
                </patternFill>
              </fill>
            </x14:dxf>
          </x14:cfRule>
          <xm:sqref>G6</xm:sqref>
        </x14:conditionalFormatting>
        <x14:conditionalFormatting xmlns:xm="http://schemas.microsoft.com/office/excel/2006/main">
          <x14:cfRule type="expression" priority="9" id="{05EEED36-7423-4653-871F-497648A1824B}">
            <xm:f>$H$6='Source Data'!$E$4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E2539DB7-28E5-4E25-9E40-ED430B6D5200}">
            <xm:f>$H$6&lt;&gt;'Source Data'!$E$4</xm:f>
            <x14:dxf>
              <fill>
                <patternFill>
                  <bgColor rgb="FFFF0000"/>
                </patternFill>
              </fill>
            </x14:dxf>
          </x14:cfRule>
          <xm:sqref>H6</xm:sqref>
        </x14:conditionalFormatting>
        <x14:conditionalFormatting xmlns:xm="http://schemas.microsoft.com/office/excel/2006/main">
          <x14:cfRule type="expression" priority="6" id="{5744D203-00D2-423F-9E6E-AFA5434783ED}">
            <xm:f>$F$7&lt;&gt;'Source Data'!$C$5</xm:f>
            <x14:dxf>
              <fill>
                <patternFill>
                  <bgColor rgb="FFFF0000"/>
                </patternFill>
              </fill>
            </x14:dxf>
          </x14:cfRule>
          <x14:cfRule type="expression" priority="7" id="{071FBEEA-D7EA-4AF9-9D70-65043D7AA667}">
            <xm:f>$F$7='Source Data'!$C$5</xm:f>
            <x14:dxf>
              <fill>
                <patternFill>
                  <bgColor rgb="FF92D050"/>
                </patternFill>
              </fill>
            </x14:dxf>
          </x14:cfRule>
          <xm:sqref>F7</xm:sqref>
        </x14:conditionalFormatting>
        <x14:conditionalFormatting xmlns:xm="http://schemas.microsoft.com/office/excel/2006/main">
          <x14:cfRule type="expression" priority="4" id="{8151934D-0E23-4D30-9E86-EA62388EBBC2}">
            <xm:f>$G$7='Source Data'!$D$5</xm:f>
            <x14:dxf>
              <fill>
                <patternFill>
                  <bgColor rgb="FF92D050"/>
                </patternFill>
              </fill>
            </x14:dxf>
          </x14:cfRule>
          <x14:cfRule type="expression" priority="3" id="{F66E5DCF-08AD-43DD-B988-45E2BBFEC99D}">
            <xm:f>$G$7&lt;&gt;'Source Data'!$D$5</xm:f>
            <x14:dxf>
              <fill>
                <patternFill>
                  <bgColor rgb="FFFF0000"/>
                </patternFill>
              </fill>
            </x14:dxf>
          </x14:cfRule>
          <xm:sqref>G7</xm:sqref>
        </x14:conditionalFormatting>
        <x14:conditionalFormatting xmlns:xm="http://schemas.microsoft.com/office/excel/2006/main">
          <x14:cfRule type="expression" priority="2" id="{74599BCC-A028-4060-863F-39BB9F6C86E9}">
            <xm:f>$H$7='Source Data'!$E$5</xm:f>
            <x14:dxf>
              <fill>
                <patternFill>
                  <bgColor rgb="FF92D050"/>
                </patternFill>
              </fill>
            </x14:dxf>
          </x14:cfRule>
          <x14:cfRule type="expression" priority="1" id="{8071E6FD-2EF9-4100-BE90-F2761395C19B}">
            <xm:f>$H$7&lt;&gt;'Source Data'!$E$5</xm:f>
            <x14:dxf>
              <fill>
                <patternFill>
                  <bgColor rgb="FFFF0000"/>
                </patternFill>
              </fill>
            </x14:dxf>
          </x14:cfRule>
          <xm:sqref>H7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F0CD7-9B97-4E58-90F5-A9D7B82908D5}">
  <dimension ref="A2:J29"/>
  <sheetViews>
    <sheetView workbookViewId="0">
      <selection activeCell="J33" sqref="J33"/>
    </sheetView>
  </sheetViews>
  <sheetFormatPr defaultColWidth="8.9140625" defaultRowHeight="14.5" x14ac:dyDescent="0.35"/>
  <cols>
    <col min="1" max="1" width="5.75" style="10" customWidth="1"/>
    <col min="2" max="2" width="5" style="10" customWidth="1"/>
    <col min="3" max="5" width="8.9140625" style="10"/>
    <col min="6" max="9" width="15.75" style="10" customWidth="1"/>
    <col min="10" max="16384" width="8.9140625" style="10"/>
  </cols>
  <sheetData>
    <row r="2" spans="1:10" ht="21" x14ac:dyDescent="0.35">
      <c r="A2" s="12"/>
      <c r="B2" s="45" t="s">
        <v>2</v>
      </c>
      <c r="C2" s="46"/>
      <c r="D2" s="46"/>
      <c r="E2" s="46"/>
      <c r="F2" s="46"/>
      <c r="G2" s="46"/>
      <c r="H2" s="46"/>
      <c r="I2" s="46"/>
    </row>
    <row r="3" spans="1:10" x14ac:dyDescent="0.35">
      <c r="A3" s="12"/>
      <c r="B3" s="13"/>
      <c r="C3" s="13"/>
      <c r="D3" s="13"/>
      <c r="E3" s="13"/>
      <c r="F3" s="13"/>
      <c r="G3" s="13"/>
      <c r="H3" s="21"/>
    </row>
    <row r="4" spans="1:10" ht="18.649999999999999" customHeight="1" x14ac:dyDescent="0.35">
      <c r="A4" s="12"/>
      <c r="B4" s="47" t="s">
        <v>3</v>
      </c>
      <c r="C4" s="48"/>
      <c r="D4" s="48"/>
      <c r="E4" s="48"/>
      <c r="F4" s="48"/>
      <c r="G4" s="48"/>
      <c r="H4" s="48"/>
      <c r="I4" s="49"/>
      <c r="J4" s="22"/>
    </row>
    <row r="5" spans="1:10" x14ac:dyDescent="0.35">
      <c r="A5" s="12"/>
      <c r="B5" s="14" t="s">
        <v>4</v>
      </c>
      <c r="C5" s="13"/>
      <c r="D5" s="13"/>
      <c r="F5" s="17" t="s">
        <v>5</v>
      </c>
      <c r="G5" s="17" t="s">
        <v>6</v>
      </c>
      <c r="H5" s="17" t="s">
        <v>7</v>
      </c>
      <c r="I5" s="18" t="s">
        <v>8</v>
      </c>
    </row>
    <row r="6" spans="1:10" x14ac:dyDescent="0.35">
      <c r="A6" s="12"/>
      <c r="B6" s="13"/>
      <c r="C6" s="13" t="s">
        <v>9</v>
      </c>
      <c r="D6" s="13"/>
      <c r="F6" s="19">
        <f>'Source Data'!C4</f>
        <v>45236</v>
      </c>
      <c r="G6" s="19">
        <f>'Source Data'!D4</f>
        <v>46232</v>
      </c>
      <c r="H6" s="19">
        <f>'Source Data'!E4</f>
        <v>48895</v>
      </c>
      <c r="I6" s="24">
        <f>AVERAGE(F6:H6)</f>
        <v>46787.666666666664</v>
      </c>
    </row>
    <row r="7" spans="1:10" x14ac:dyDescent="0.35">
      <c r="A7" s="12"/>
      <c r="B7" s="13"/>
      <c r="C7" s="13" t="s">
        <v>10</v>
      </c>
      <c r="D7" s="13"/>
      <c r="F7" s="19">
        <f>'Source Data'!C5</f>
        <v>15003</v>
      </c>
      <c r="G7" s="19">
        <f>'Source Data'!D5</f>
        <v>16523</v>
      </c>
      <c r="H7" s="19">
        <f>'Source Data'!E5</f>
        <v>17256</v>
      </c>
      <c r="I7" s="26">
        <f>AVERAGE(F7:H7)</f>
        <v>16260.666666666666</v>
      </c>
    </row>
    <row r="8" spans="1:10" x14ac:dyDescent="0.35">
      <c r="A8" s="12"/>
      <c r="B8" s="13"/>
      <c r="C8" s="14" t="s">
        <v>11</v>
      </c>
      <c r="D8" s="13"/>
      <c r="F8" s="28">
        <f>F6/F7</f>
        <v>3.0151303072718791</v>
      </c>
      <c r="G8" s="28">
        <f t="shared" ref="G8:I8" si="0">G6/G7</f>
        <v>2.7980390970162805</v>
      </c>
      <c r="H8" s="28">
        <f t="shared" si="0"/>
        <v>2.8335071859063512</v>
      </c>
      <c r="I8" s="28">
        <f t="shared" si="0"/>
        <v>2.8773523020786356</v>
      </c>
    </row>
    <row r="9" spans="1:10" x14ac:dyDescent="0.35">
      <c r="A9" s="12"/>
      <c r="B9" s="13"/>
      <c r="C9" s="14"/>
      <c r="D9" s="13"/>
      <c r="F9" s="15"/>
      <c r="G9" s="15"/>
      <c r="H9" s="27"/>
      <c r="I9" s="11"/>
    </row>
    <row r="10" spans="1:10" x14ac:dyDescent="0.35">
      <c r="A10" s="12"/>
      <c r="B10" s="14" t="s">
        <v>12</v>
      </c>
      <c r="C10" s="13"/>
      <c r="D10" s="13"/>
      <c r="F10" s="13"/>
      <c r="G10" s="13"/>
      <c r="H10" s="21"/>
    </row>
    <row r="11" spans="1:10" x14ac:dyDescent="0.35">
      <c r="A11" s="12"/>
      <c r="B11" s="13"/>
      <c r="C11" s="13" t="s">
        <v>13</v>
      </c>
      <c r="D11" s="13"/>
      <c r="F11" s="19">
        <v>35214</v>
      </c>
      <c r="G11" s="19">
        <v>36589</v>
      </c>
      <c r="H11" s="23">
        <v>27562</v>
      </c>
      <c r="I11" s="24">
        <f>AVERAGE(F11:H11)</f>
        <v>33121.666666666664</v>
      </c>
    </row>
    <row r="12" spans="1:10" x14ac:dyDescent="0.35">
      <c r="A12" s="12"/>
      <c r="B12" s="13"/>
      <c r="C12" s="13" t="s">
        <v>10</v>
      </c>
      <c r="D12" s="13"/>
      <c r="F12" s="20">
        <f>F7</f>
        <v>15003</v>
      </c>
      <c r="G12" s="20">
        <f t="shared" ref="G12:H12" si="1">G7</f>
        <v>16523</v>
      </c>
      <c r="H12" s="25">
        <f t="shared" si="1"/>
        <v>17256</v>
      </c>
      <c r="I12" s="26">
        <f>AVERAGE(F12:H12)</f>
        <v>16260.666666666666</v>
      </c>
    </row>
    <row r="13" spans="1:10" x14ac:dyDescent="0.35">
      <c r="A13" s="12"/>
      <c r="B13" s="13"/>
      <c r="C13" s="14" t="s">
        <v>14</v>
      </c>
      <c r="D13" s="13"/>
      <c r="F13" s="28">
        <f>F11/F12</f>
        <v>2.3471305738852228</v>
      </c>
      <c r="G13" s="28">
        <f t="shared" ref="G13:I13" si="2">G11/G12</f>
        <v>2.2144283725715668</v>
      </c>
      <c r="H13" s="28">
        <f t="shared" si="2"/>
        <v>1.5972415391747798</v>
      </c>
      <c r="I13" s="28">
        <f t="shared" si="2"/>
        <v>2.0369193554999794</v>
      </c>
    </row>
    <row r="14" spans="1:10" x14ac:dyDescent="0.35">
      <c r="A14" s="12"/>
      <c r="B14" s="13"/>
      <c r="C14" s="13"/>
      <c r="D14" s="13"/>
      <c r="F14" s="15"/>
      <c r="G14" s="15"/>
      <c r="H14" s="27"/>
      <c r="I14" s="11"/>
    </row>
    <row r="15" spans="1:10" x14ac:dyDescent="0.35">
      <c r="A15" s="12"/>
      <c r="B15" s="14" t="s">
        <v>15</v>
      </c>
      <c r="C15" s="13"/>
      <c r="D15" s="13"/>
      <c r="F15" s="13"/>
      <c r="G15" s="13"/>
      <c r="H15" s="21"/>
    </row>
    <row r="16" spans="1:10" x14ac:dyDescent="0.35">
      <c r="A16" s="12"/>
      <c r="B16" s="13"/>
      <c r="C16" s="13" t="s">
        <v>16</v>
      </c>
      <c r="D16" s="13"/>
      <c r="F16" s="19">
        <v>35652</v>
      </c>
      <c r="G16" s="19">
        <v>36895</v>
      </c>
      <c r="H16" s="23">
        <v>37526</v>
      </c>
      <c r="I16" s="24">
        <f>AVERAGE(F16:H16)</f>
        <v>36691</v>
      </c>
    </row>
    <row r="17" spans="1:10" x14ac:dyDescent="0.35">
      <c r="A17" s="12"/>
      <c r="B17" s="13"/>
      <c r="C17" s="13" t="s">
        <v>17</v>
      </c>
      <c r="D17" s="13"/>
      <c r="F17" s="20">
        <v>55689</v>
      </c>
      <c r="G17" s="20">
        <v>56999</v>
      </c>
      <c r="H17" s="25">
        <v>57456</v>
      </c>
      <c r="I17" s="26">
        <f>AVERAGE(F17:H17)</f>
        <v>56714.666666666664</v>
      </c>
    </row>
    <row r="18" spans="1:10" x14ac:dyDescent="0.35">
      <c r="A18" s="12"/>
      <c r="B18" s="13"/>
      <c r="C18" s="14" t="s">
        <v>18</v>
      </c>
      <c r="D18" s="13"/>
      <c r="F18" s="28">
        <f>F16/F17</f>
        <v>0.64019824381834833</v>
      </c>
      <c r="G18" s="28">
        <f t="shared" ref="G18:I18" si="3">G16/G17</f>
        <v>0.64729205775539922</v>
      </c>
      <c r="H18" s="28">
        <f t="shared" si="3"/>
        <v>0.65312587023113344</v>
      </c>
      <c r="I18" s="28">
        <f t="shared" si="3"/>
        <v>0.6469402388564981</v>
      </c>
    </row>
    <row r="19" spans="1:10" x14ac:dyDescent="0.35">
      <c r="A19" s="12"/>
      <c r="B19" s="13"/>
      <c r="C19" s="13"/>
      <c r="D19" s="13"/>
      <c r="E19" s="13"/>
      <c r="F19" s="13"/>
      <c r="G19" s="13"/>
      <c r="H19" s="21"/>
    </row>
    <row r="20" spans="1:10" x14ac:dyDescent="0.35">
      <c r="A20" s="12"/>
      <c r="B20" s="47" t="s">
        <v>19</v>
      </c>
      <c r="C20" s="48"/>
      <c r="D20" s="48"/>
      <c r="E20" s="48"/>
      <c r="F20" s="48"/>
      <c r="G20" s="48"/>
      <c r="H20" s="48"/>
      <c r="I20" s="49"/>
      <c r="J20" s="22"/>
    </row>
    <row r="21" spans="1:10" x14ac:dyDescent="0.35">
      <c r="A21" s="12"/>
      <c r="B21" s="14" t="s">
        <v>20</v>
      </c>
      <c r="C21" s="13"/>
      <c r="D21" s="13"/>
      <c r="F21" s="16" t="s">
        <v>5</v>
      </c>
      <c r="G21" s="16" t="s">
        <v>6</v>
      </c>
      <c r="H21" s="16" t="s">
        <v>7</v>
      </c>
      <c r="I21" s="16" t="s">
        <v>21</v>
      </c>
    </row>
    <row r="22" spans="1:10" x14ac:dyDescent="0.35">
      <c r="A22" s="12"/>
      <c r="B22" s="13"/>
      <c r="C22" s="13" t="s">
        <v>22</v>
      </c>
      <c r="D22" s="13"/>
      <c r="F22" s="20">
        <v>612502</v>
      </c>
      <c r="G22" s="20">
        <v>632451</v>
      </c>
      <c r="H22" s="20">
        <v>645253</v>
      </c>
      <c r="I22" s="20">
        <v>698756</v>
      </c>
    </row>
    <row r="23" spans="1:10" x14ac:dyDescent="0.35">
      <c r="A23" s="12"/>
      <c r="B23" s="13"/>
      <c r="C23" s="13" t="s">
        <v>23</v>
      </c>
      <c r="D23" s="13"/>
      <c r="F23" s="20">
        <v>135625</v>
      </c>
      <c r="G23" s="20">
        <v>142325</v>
      </c>
      <c r="H23" s="20">
        <v>155087</v>
      </c>
      <c r="I23" s="20">
        <v>165235</v>
      </c>
    </row>
    <row r="24" spans="1:10" x14ac:dyDescent="0.35">
      <c r="A24" s="12"/>
      <c r="B24" s="13"/>
      <c r="C24" s="14" t="s">
        <v>20</v>
      </c>
      <c r="D24" s="13"/>
      <c r="F24" s="29">
        <f>F23/F22</f>
        <v>0.22142784839886237</v>
      </c>
      <c r="G24" s="29">
        <f t="shared" ref="G24:I24" si="4">G23/G22</f>
        <v>0.22503719655751986</v>
      </c>
      <c r="H24" s="29">
        <f t="shared" si="4"/>
        <v>0.24035068415024805</v>
      </c>
      <c r="I24" s="29">
        <f t="shared" si="4"/>
        <v>0.23647024140043163</v>
      </c>
    </row>
    <row r="25" spans="1:10" x14ac:dyDescent="0.35">
      <c r="B25" s="21"/>
      <c r="C25" s="21"/>
      <c r="D25" s="21"/>
      <c r="E25" s="21"/>
      <c r="F25" s="21"/>
      <c r="G25" s="21"/>
      <c r="H25" s="21"/>
    </row>
    <row r="26" spans="1:10" x14ac:dyDescent="0.35">
      <c r="B26" s="47" t="s">
        <v>24</v>
      </c>
      <c r="C26" s="48"/>
      <c r="D26" s="48"/>
      <c r="E26" s="48"/>
      <c r="F26" s="48"/>
      <c r="G26" s="48"/>
      <c r="H26" s="48"/>
      <c r="I26" s="49"/>
      <c r="J26" s="22"/>
    </row>
    <row r="27" spans="1:10" x14ac:dyDescent="0.35">
      <c r="F27" s="16"/>
      <c r="G27" s="16"/>
      <c r="H27" s="16" t="s">
        <v>25</v>
      </c>
      <c r="I27" s="16" t="s">
        <v>26</v>
      </c>
    </row>
    <row r="28" spans="1:10" x14ac:dyDescent="0.35">
      <c r="B28" s="12" t="s">
        <v>27</v>
      </c>
      <c r="H28" s="30">
        <v>409200</v>
      </c>
      <c r="I28" s="30">
        <f>H28*1.108</f>
        <v>453393.60000000003</v>
      </c>
      <c r="J28" s="12"/>
    </row>
    <row r="29" spans="1:10" x14ac:dyDescent="0.35">
      <c r="B29" s="12" t="s">
        <v>28</v>
      </c>
      <c r="H29" s="30">
        <f>H28*0.002</f>
        <v>818.4</v>
      </c>
      <c r="I29" s="30">
        <f>I28*0.003</f>
        <v>1360.1808000000001</v>
      </c>
    </row>
  </sheetData>
  <mergeCells count="4">
    <mergeCell ref="B2:I2"/>
    <mergeCell ref="B4:I4"/>
    <mergeCell ref="B20:I20"/>
    <mergeCell ref="B26:I26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C5C81B0C-9042-4E82-91C2-FBC50B3CE6BF}">
            <xm:f>$F$6&lt;&gt;'Source Data'!$C$4</xm:f>
            <x14:dxf>
              <fill>
                <patternFill>
                  <bgColor rgb="FFFF0000"/>
                </patternFill>
              </fill>
            </x14:dxf>
          </x14:cfRule>
          <x14:cfRule type="expression" priority="12" id="{9460F50E-9FF7-4975-9762-F74DC9AF4D7E}">
            <xm:f>$F$6='Source Data'!$C$4</xm:f>
            <x14:dxf>
              <fill>
                <patternFill>
                  <bgColor rgb="FF92D050"/>
                </patternFill>
              </fill>
            </x14:dxf>
          </x14:cfRule>
          <xm:sqref>F6:H7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E7DBB-DB6A-43C0-9F22-2D7BFFD0D18E}">
  <dimension ref="A1:F12"/>
  <sheetViews>
    <sheetView workbookViewId="0">
      <selection activeCell="I6" sqref="I6"/>
    </sheetView>
  </sheetViews>
  <sheetFormatPr defaultColWidth="8.9140625" defaultRowHeight="14.5" x14ac:dyDescent="0.35"/>
  <cols>
    <col min="1" max="1" width="8.9140625" style="1"/>
    <col min="2" max="2" width="16.33203125" style="1" bestFit="1" customWidth="1"/>
    <col min="3" max="3" width="8.4140625" style="1" bestFit="1" customWidth="1"/>
    <col min="4" max="16384" width="8.9140625" style="1"/>
  </cols>
  <sheetData>
    <row r="1" spans="1:6" x14ac:dyDescent="0.35">
      <c r="B1" s="33"/>
      <c r="C1" s="33"/>
      <c r="D1" s="33"/>
      <c r="E1" s="33"/>
    </row>
    <row r="2" spans="1:6" x14ac:dyDescent="0.35">
      <c r="A2" s="31"/>
      <c r="B2" s="50" t="s">
        <v>32</v>
      </c>
      <c r="C2" s="50"/>
      <c r="D2" s="50"/>
      <c r="E2" s="50"/>
      <c r="F2" s="32"/>
    </row>
    <row r="3" spans="1:6" x14ac:dyDescent="0.35">
      <c r="A3" s="31"/>
      <c r="B3" s="35"/>
      <c r="C3" s="36" t="s">
        <v>29</v>
      </c>
      <c r="D3" s="36" t="s">
        <v>30</v>
      </c>
      <c r="E3" s="36" t="s">
        <v>31</v>
      </c>
      <c r="F3" s="32"/>
    </row>
    <row r="4" spans="1:6" x14ac:dyDescent="0.35">
      <c r="A4" s="31"/>
      <c r="B4" s="35" t="s">
        <v>9</v>
      </c>
      <c r="C4" s="37">
        <v>45236</v>
      </c>
      <c r="D4" s="37">
        <v>46232</v>
      </c>
      <c r="E4" s="38">
        <v>48895</v>
      </c>
      <c r="F4" s="32"/>
    </row>
    <row r="5" spans="1:6" x14ac:dyDescent="0.35">
      <c r="A5" s="31"/>
      <c r="B5" s="35" t="s">
        <v>10</v>
      </c>
      <c r="C5" s="37">
        <v>15003</v>
      </c>
      <c r="D5" s="37">
        <v>16523</v>
      </c>
      <c r="E5" s="38">
        <v>17256</v>
      </c>
      <c r="F5" s="32"/>
    </row>
    <row r="6" spans="1:6" x14ac:dyDescent="0.35">
      <c r="A6" s="31"/>
      <c r="B6" s="35" t="s">
        <v>13</v>
      </c>
      <c r="C6" s="37">
        <v>35214</v>
      </c>
      <c r="D6" s="37">
        <v>36589</v>
      </c>
      <c r="E6" s="38">
        <v>27562</v>
      </c>
      <c r="F6" s="32"/>
    </row>
    <row r="7" spans="1:6" x14ac:dyDescent="0.35">
      <c r="A7" s="31"/>
      <c r="B7" s="35" t="s">
        <v>10</v>
      </c>
      <c r="C7" s="37">
        <v>15003</v>
      </c>
      <c r="D7" s="37">
        <v>16523</v>
      </c>
      <c r="E7" s="38">
        <v>17256</v>
      </c>
      <c r="F7" s="32"/>
    </row>
    <row r="8" spans="1:6" x14ac:dyDescent="0.35">
      <c r="A8" s="31"/>
      <c r="B8" s="35" t="s">
        <v>16</v>
      </c>
      <c r="C8" s="37">
        <v>35652</v>
      </c>
      <c r="D8" s="37">
        <v>36895</v>
      </c>
      <c r="E8" s="38">
        <v>37526</v>
      </c>
      <c r="F8" s="32"/>
    </row>
    <row r="9" spans="1:6" x14ac:dyDescent="0.35">
      <c r="A9" s="31"/>
      <c r="B9" s="35" t="s">
        <v>17</v>
      </c>
      <c r="C9" s="37">
        <v>55689</v>
      </c>
      <c r="D9" s="37">
        <v>56999</v>
      </c>
      <c r="E9" s="38">
        <v>57456</v>
      </c>
      <c r="F9" s="32"/>
    </row>
    <row r="10" spans="1:6" x14ac:dyDescent="0.35">
      <c r="A10" s="31"/>
      <c r="B10" s="35" t="s">
        <v>22</v>
      </c>
      <c r="C10" s="37">
        <v>612502</v>
      </c>
      <c r="D10" s="37">
        <v>632451</v>
      </c>
      <c r="E10" s="37">
        <v>645253</v>
      </c>
      <c r="F10" s="32"/>
    </row>
    <row r="11" spans="1:6" x14ac:dyDescent="0.35">
      <c r="A11" s="31"/>
      <c r="B11" s="35" t="s">
        <v>23</v>
      </c>
      <c r="C11" s="37">
        <v>135625</v>
      </c>
      <c r="D11" s="37">
        <v>142325</v>
      </c>
      <c r="E11" s="37">
        <v>155087</v>
      </c>
      <c r="F11" s="32"/>
    </row>
    <row r="12" spans="1:6" x14ac:dyDescent="0.35">
      <c r="B12" s="34"/>
      <c r="C12" s="34"/>
      <c r="D12" s="34"/>
      <c r="E12" s="34"/>
    </row>
  </sheetData>
  <mergeCells count="1">
    <mergeCell ref="B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ce645488-6fd6-46e5-8e0c-bbe6f151e32e" xsi:nil="true"/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EA655A-2B43-4C7C-B9D0-D1DDD3625CD7}"/>
</file>

<file path=customXml/itemProps2.xml><?xml version="1.0" encoding="utf-8"?>
<ds:datastoreItem xmlns:ds="http://schemas.openxmlformats.org/officeDocument/2006/customXml" ds:itemID="{94C6ECEE-7ECA-4CBA-B943-2AA2807333BF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C480A8FD-F838-4E0C-B3F0-C22A81619A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TM03987162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Metrics and Ratios Student</vt:lpstr>
      <vt:lpstr>Metrics and Ratios AG</vt:lpstr>
      <vt:lpstr>Metrics and Ratios AG Solution</vt:lpstr>
      <vt:lpstr>Source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2019-06-15T11:33:04Z</dcterms:created>
  <dcterms:modified xsi:type="dcterms:W3CDTF">2022-11-29T22:19:51Z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2022-08-25T06:13:37Z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21147e21-5d1c-44f6-87c9-a88fb5e68d9f</vt:lpwstr>
  </property>
  <property fmtid="{D5CDD505-2E9C-101B-9397-08002B2CF9AE}" pid="9" name="MSIP_Label_c96ed6d7-747c-41fd-b042-ff14484edc24_ContentBits">
    <vt:lpwstr>0</vt:lpwstr>
  </property>
</Properties>
</file>