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1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achaeltrbovic/Google Drive/1. Edutemps/EDDY/FNSACC524 Prepare financial reports for corporate entities/NEW/"/>
    </mc:Choice>
  </mc:AlternateContent>
  <xr:revisionPtr revIDLastSave="0" documentId="8_{3A434092-650D-6C47-8BEF-7491B21E5D8D}" xr6:coauthVersionLast="47" xr6:coauthVersionMax="47" xr10:uidLastSave="{00000000-0000-0000-0000-000000000000}"/>
  <bookViews>
    <workbookView xWindow="-32200" yWindow="500" windowWidth="29220" windowHeight="21100" tabRatio="650" firstSheet="1" activeTab="1" xr2:uid="{EE50792A-1AD3-4390-B35B-3903A02B42EA}"/>
  </bookViews>
  <sheets>
    <sheet name="Cover" sheetId="1" r:id="rId1"/>
    <sheet name="Profit and Loss" sheetId="7" r:id="rId2"/>
    <sheet name="Balance Sheet" sheetId="8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5" i="8" l="1"/>
  <c r="P7" i="8"/>
  <c r="O35" i="8"/>
  <c r="K7" i="8"/>
  <c r="N7" i="8" l="1"/>
  <c r="S7" i="8" s="1"/>
  <c r="S25" i="8"/>
  <c r="N35" i="8"/>
  <c r="N30" i="8"/>
  <c r="R30" i="8" s="1"/>
  <c r="N29" i="8"/>
  <c r="R29" i="8" s="1"/>
  <c r="N26" i="8"/>
  <c r="S26" i="8" s="1"/>
  <c r="N19" i="8"/>
  <c r="R19" i="8" s="1"/>
  <c r="N18" i="8"/>
  <c r="R18" i="8" s="1"/>
  <c r="N17" i="8"/>
  <c r="S17" i="8" s="1"/>
  <c r="N11" i="8"/>
  <c r="R11" i="8" s="1"/>
  <c r="N12" i="8"/>
  <c r="R12" i="8" s="1"/>
  <c r="N13" i="8"/>
  <c r="R13" i="8" s="1"/>
  <c r="N14" i="8"/>
  <c r="R14" i="8" s="1"/>
  <c r="N15" i="8"/>
  <c r="R15" i="8" s="1"/>
  <c r="N10" i="8"/>
  <c r="R10" i="8" s="1"/>
  <c r="N8" i="8"/>
  <c r="S8" i="8" s="1"/>
  <c r="K31" i="8"/>
  <c r="L32" i="8" s="1"/>
  <c r="K20" i="8"/>
  <c r="N20" i="8" s="1"/>
  <c r="K16" i="8"/>
  <c r="L21" i="8" s="1"/>
  <c r="J43" i="7"/>
  <c r="M43" i="7" s="1"/>
  <c r="J39" i="7"/>
  <c r="M39" i="7" s="1"/>
  <c r="J38" i="7"/>
  <c r="M38" i="7" s="1"/>
  <c r="J32" i="7"/>
  <c r="M32" i="7" s="1"/>
  <c r="J31" i="7"/>
  <c r="M31" i="7" s="1"/>
  <c r="J30" i="7"/>
  <c r="M30" i="7" s="1"/>
  <c r="J29" i="7"/>
  <c r="M29" i="7" s="1"/>
  <c r="J28" i="7"/>
  <c r="M28" i="7" s="1"/>
  <c r="J18" i="7"/>
  <c r="M18" i="7" s="1"/>
  <c r="J19" i="7"/>
  <c r="M19" i="7" s="1"/>
  <c r="J20" i="7"/>
  <c r="M20" i="7" s="1"/>
  <c r="J21" i="7"/>
  <c r="M21" i="7" s="1"/>
  <c r="J22" i="7"/>
  <c r="M22" i="7" s="1"/>
  <c r="J17" i="7"/>
  <c r="M17" i="7" s="1"/>
  <c r="J8" i="7"/>
  <c r="M8" i="7" s="1"/>
  <c r="J9" i="7"/>
  <c r="M9" i="7" s="1"/>
  <c r="J10" i="7"/>
  <c r="M10" i="7" s="1"/>
  <c r="J11" i="7"/>
  <c r="M11" i="7" s="1"/>
  <c r="J12" i="7"/>
  <c r="M12" i="7" s="1"/>
  <c r="J7" i="7"/>
  <c r="M7" i="7" s="1"/>
  <c r="H44" i="7"/>
  <c r="J44" i="7" s="1"/>
  <c r="H40" i="7"/>
  <c r="J40" i="7" s="1"/>
  <c r="H33" i="7"/>
  <c r="J33" i="7" s="1"/>
  <c r="H23" i="7"/>
  <c r="J23" i="7" s="1"/>
  <c r="H14" i="7"/>
  <c r="J14" i="7" s="1"/>
  <c r="S35" i="8" l="1"/>
  <c r="S20" i="8"/>
  <c r="S31" i="8"/>
  <c r="T32" i="8" s="1"/>
  <c r="S16" i="8"/>
  <c r="N44" i="7"/>
  <c r="N40" i="7"/>
  <c r="N33" i="7"/>
  <c r="N23" i="7"/>
  <c r="N14" i="7"/>
  <c r="H25" i="7"/>
  <c r="N16" i="8"/>
  <c r="K36" i="8"/>
  <c r="N21" i="8"/>
  <c r="N31" i="8"/>
  <c r="N32" i="8" s="1"/>
  <c r="T21" i="8" l="1"/>
  <c r="L37" i="8"/>
  <c r="N37" i="8" s="1"/>
  <c r="N36" i="8"/>
  <c r="S36" i="8" s="1"/>
  <c r="T37" i="8" s="1"/>
  <c r="T39" i="8" s="1"/>
  <c r="N25" i="7"/>
  <c r="N35" i="7" s="1"/>
  <c r="N46" i="7" s="1"/>
  <c r="J25" i="7"/>
  <c r="H35" i="7"/>
  <c r="L39" i="8" l="1"/>
  <c r="N39" i="8" s="1"/>
  <c r="H46" i="7"/>
  <c r="J46" i="7" s="1"/>
  <c r="J35" i="7"/>
</calcChain>
</file>

<file path=xl/sharedStrings.xml><?xml version="1.0" encoding="utf-8"?>
<sst xmlns="http://schemas.openxmlformats.org/spreadsheetml/2006/main" count="87" uniqueCount="79">
  <si>
    <t>M&amp;H Consolidated Financial Reports</t>
  </si>
  <si>
    <t>FY 2021/22</t>
  </si>
  <si>
    <t>Burlap Attire</t>
  </si>
  <si>
    <t>M&amp;H</t>
  </si>
  <si>
    <t>Step 1:  Combine</t>
  </si>
  <si>
    <t>Step 2: Elimination Entries</t>
  </si>
  <si>
    <t>M&amp;H GROUP</t>
  </si>
  <si>
    <t>Profit and Loss Statement</t>
  </si>
  <si>
    <t>Y/E 30 June 2022</t>
  </si>
  <si>
    <t>Consolidated
 June 2022</t>
  </si>
  <si>
    <t>Sales</t>
  </si>
  <si>
    <t>Sales - Tops</t>
  </si>
  <si>
    <t>Sales - Dresses</t>
  </si>
  <si>
    <t>Sales - Sweaters</t>
  </si>
  <si>
    <t>Sales - Apparel</t>
  </si>
  <si>
    <t>Sales - Swimwear</t>
  </si>
  <si>
    <t>Sales - Accessories</t>
  </si>
  <si>
    <t>Total Sales</t>
  </si>
  <si>
    <t>Cost of Sales</t>
  </si>
  <si>
    <t>Cost of Sales - Tops</t>
  </si>
  <si>
    <t>Cost of Sales - Dresses</t>
  </si>
  <si>
    <t>Cost of Sales - Sweaters</t>
  </si>
  <si>
    <t>Cost of Sales - Apparel</t>
  </si>
  <si>
    <t>Cost of Sales - Swimwear</t>
  </si>
  <si>
    <t>Cost of Sales - Accessories</t>
  </si>
  <si>
    <t>Total Cost of Sales</t>
  </si>
  <si>
    <t>Gross Profit</t>
  </si>
  <si>
    <t>Expenses</t>
  </si>
  <si>
    <t xml:space="preserve">Salaries and wages </t>
  </si>
  <si>
    <t>Rent Expense</t>
  </si>
  <si>
    <t>Advertising</t>
  </si>
  <si>
    <t>Long Service Leave</t>
  </si>
  <si>
    <t>Depreciation</t>
  </si>
  <si>
    <t>Total Expenses</t>
  </si>
  <si>
    <t>Operating Profit</t>
  </si>
  <si>
    <t>Other Income</t>
  </si>
  <si>
    <t>Rounding's and other Adjustments</t>
  </si>
  <si>
    <t>Interest Earned</t>
  </si>
  <si>
    <t>Total Other Income</t>
  </si>
  <si>
    <t>Other Expenses</t>
  </si>
  <si>
    <t>Bank Fees</t>
  </si>
  <si>
    <t>Total Other Expenses</t>
  </si>
  <si>
    <t>Net Profit/(Loss)</t>
  </si>
  <si>
    <t>Step 1:  Combine like balances</t>
  </si>
  <si>
    <t>Step 2: Elimination Entries                 Debit</t>
  </si>
  <si>
    <t>Step 2: Elimination Entries                 Credit</t>
  </si>
  <si>
    <t>Balance Sheet</t>
  </si>
  <si>
    <t xml:space="preserve"> as at 30 June 2022</t>
  </si>
  <si>
    <t xml:space="preserve"> As at 30 June 2022</t>
  </si>
  <si>
    <t>Consolidated June 2022</t>
  </si>
  <si>
    <t>Assets</t>
  </si>
  <si>
    <t>Investment in Burlap Attire</t>
  </si>
  <si>
    <t>Bank of Brisbane</t>
  </si>
  <si>
    <t>Closing Inventory</t>
  </si>
  <si>
    <t>Tops</t>
  </si>
  <si>
    <t xml:space="preserve"> Dresses</t>
  </si>
  <si>
    <t>Sweaters</t>
  </si>
  <si>
    <t>Apparel</t>
  </si>
  <si>
    <t>Swimwear</t>
  </si>
  <si>
    <t>Accessories</t>
  </si>
  <si>
    <t>Accounts Receivable - M&amp;H</t>
  </si>
  <si>
    <t>Fixed Assets</t>
  </si>
  <si>
    <t>Accumulated Depreciation</t>
  </si>
  <si>
    <t>Total Assets</t>
  </si>
  <si>
    <t>Liabilities and Owner's Equity</t>
  </si>
  <si>
    <t>Liabilities</t>
  </si>
  <si>
    <t>Accounts Payable - Burlap Attire</t>
  </si>
  <si>
    <t>Provision for long service leave</t>
  </si>
  <si>
    <t>Provision for income tax</t>
  </si>
  <si>
    <t>GST Liabilities</t>
  </si>
  <si>
    <t>GST Collected</t>
  </si>
  <si>
    <t>GST Paid</t>
  </si>
  <si>
    <t>Total GST Liabilities</t>
  </si>
  <si>
    <t>Total Liabilities</t>
  </si>
  <si>
    <t>Equity</t>
  </si>
  <si>
    <t>Owner's Equity</t>
  </si>
  <si>
    <t>Retained earnings</t>
  </si>
  <si>
    <t>Total Equity</t>
  </si>
  <si>
    <t>Total Liabilities and Owner's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</si>
</sst>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&quot;$&quot;#,##0.00;\(&quot;$&quot;#,##0.00\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i/>
      <sz val="10"/>
      <name val="Arial"/>
      <family val="2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</fills>
  <borders count="4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CC99"/>
      </bottom>
      <diagonal/>
    </border>
    <border>
      <left style="thin">
        <color indexed="64"/>
      </left>
      <right style="thin">
        <color indexed="64"/>
      </right>
      <top style="thin">
        <color rgb="FFFFCC99"/>
      </top>
      <bottom style="thin">
        <color rgb="FFFFCC99"/>
      </bottom>
      <diagonal/>
    </border>
    <border>
      <left style="thin">
        <color indexed="64"/>
      </left>
      <right style="thin">
        <color indexed="64"/>
      </right>
      <top style="thin">
        <color rgb="FFFFCC99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FFCC99"/>
      </bottom>
      <diagonal/>
    </border>
    <border>
      <left/>
      <right/>
      <top style="thin">
        <color indexed="64"/>
      </top>
      <bottom style="thin">
        <color rgb="FFFFCC99"/>
      </bottom>
      <diagonal/>
    </border>
    <border>
      <left/>
      <right style="thin">
        <color indexed="64"/>
      </right>
      <top style="thin">
        <color indexed="64"/>
      </top>
      <bottom style="thin">
        <color rgb="FFFFCC99"/>
      </bottom>
      <diagonal/>
    </border>
    <border>
      <left style="thin">
        <color indexed="64"/>
      </left>
      <right/>
      <top style="thin">
        <color rgb="FFFFCC99"/>
      </top>
      <bottom style="thin">
        <color rgb="FFFFCC99"/>
      </bottom>
      <diagonal/>
    </border>
    <border>
      <left/>
      <right/>
      <top style="thin">
        <color rgb="FFFFCC99"/>
      </top>
      <bottom style="thin">
        <color rgb="FFFFCC99"/>
      </bottom>
      <diagonal/>
    </border>
    <border>
      <left/>
      <right style="thin">
        <color indexed="64"/>
      </right>
      <top style="thin">
        <color rgb="FFFFCC99"/>
      </top>
      <bottom style="thin">
        <color rgb="FFFFCC99"/>
      </bottom>
      <diagonal/>
    </border>
    <border>
      <left style="thin">
        <color indexed="64"/>
      </left>
      <right/>
      <top style="thin">
        <color rgb="FFFFCC99"/>
      </top>
      <bottom style="thin">
        <color indexed="64"/>
      </bottom>
      <diagonal/>
    </border>
    <border>
      <left/>
      <right/>
      <top style="thin">
        <color rgb="FFFFCC99"/>
      </top>
      <bottom style="thin">
        <color indexed="64"/>
      </bottom>
      <diagonal/>
    </border>
    <border>
      <left/>
      <right style="thin">
        <color indexed="64"/>
      </right>
      <top style="thin">
        <color rgb="FFFFCC99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3">
    <xf numFmtId="0" fontId="0" fillId="0" borderId="0" xfId="0"/>
    <xf numFmtId="0" fontId="2" fillId="0" borderId="1" xfId="0" applyFont="1" applyBorder="1"/>
    <xf numFmtId="0" fontId="2" fillId="0" borderId="5" xfId="0" applyFont="1" applyBorder="1"/>
    <xf numFmtId="0" fontId="2" fillId="0" borderId="2" xfId="0" applyFont="1" applyBorder="1"/>
    <xf numFmtId="0" fontId="2" fillId="0" borderId="11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0" xfId="0" applyFont="1" applyBorder="1"/>
    <xf numFmtId="0" fontId="2" fillId="0" borderId="16" xfId="0" applyFont="1" applyBorder="1"/>
    <xf numFmtId="0" fontId="5" fillId="0" borderId="1" xfId="0" applyFont="1" applyBorder="1"/>
    <xf numFmtId="0" fontId="5" fillId="0" borderId="5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8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13" xfId="0" applyFont="1" applyBorder="1"/>
    <xf numFmtId="0" fontId="5" fillId="0" borderId="14" xfId="0" applyFont="1" applyBorder="1"/>
    <xf numFmtId="164" fontId="7" fillId="0" borderId="13" xfId="1" applyFont="1" applyBorder="1"/>
    <xf numFmtId="0" fontId="5" fillId="0" borderId="20" xfId="0" applyFont="1" applyBorder="1"/>
    <xf numFmtId="164" fontId="5" fillId="0" borderId="16" xfId="0" applyNumberFormat="1" applyFont="1" applyBorder="1"/>
    <xf numFmtId="164" fontId="5" fillId="0" borderId="3" xfId="0" applyNumberFormat="1" applyFont="1" applyBorder="1"/>
    <xf numFmtId="0" fontId="6" fillId="0" borderId="1" xfId="0" applyFont="1" applyBorder="1"/>
    <xf numFmtId="164" fontId="6" fillId="0" borderId="16" xfId="0" applyNumberFormat="1" applyFont="1" applyBorder="1"/>
    <xf numFmtId="0" fontId="5" fillId="0" borderId="15" xfId="0" applyFont="1" applyBorder="1"/>
    <xf numFmtId="0" fontId="5" fillId="0" borderId="21" xfId="0" applyFont="1" applyBorder="1"/>
    <xf numFmtId="0" fontId="5" fillId="0" borderId="16" xfId="0" applyFont="1" applyBorder="1"/>
    <xf numFmtId="0" fontId="5" fillId="0" borderId="26" xfId="0" applyFont="1" applyBorder="1"/>
    <xf numFmtId="0" fontId="5" fillId="0" borderId="27" xfId="0" applyFont="1" applyBorder="1"/>
    <xf numFmtId="0" fontId="5" fillId="0" borderId="28" xfId="0" applyFont="1" applyBorder="1"/>
    <xf numFmtId="164" fontId="8" fillId="0" borderId="13" xfId="1" applyFont="1" applyBorder="1"/>
    <xf numFmtId="0" fontId="8" fillId="0" borderId="13" xfId="0" applyFont="1" applyBorder="1"/>
    <xf numFmtId="164" fontId="7" fillId="0" borderId="27" xfId="0" applyNumberFormat="1" applyFont="1" applyBorder="1"/>
    <xf numFmtId="0" fontId="7" fillId="0" borderId="27" xfId="0" applyFont="1" applyBorder="1"/>
    <xf numFmtId="164" fontId="7" fillId="0" borderId="28" xfId="0" applyNumberFormat="1" applyFont="1" applyBorder="1"/>
    <xf numFmtId="0" fontId="7" fillId="0" borderId="26" xfId="0" applyFont="1" applyBorder="1"/>
    <xf numFmtId="0" fontId="7" fillId="0" borderId="31" xfId="0" applyFont="1" applyBorder="1"/>
    <xf numFmtId="164" fontId="10" fillId="0" borderId="28" xfId="0" applyNumberFormat="1" applyFont="1" applyBorder="1"/>
    <xf numFmtId="164" fontId="7" fillId="0" borderId="13" xfId="0" applyNumberFormat="1" applyFont="1" applyBorder="1"/>
    <xf numFmtId="0" fontId="7" fillId="0" borderId="14" xfId="0" applyFont="1" applyBorder="1"/>
    <xf numFmtId="0" fontId="7" fillId="0" borderId="20" xfId="0" applyFont="1" applyBorder="1"/>
    <xf numFmtId="0" fontId="7" fillId="0" borderId="13" xfId="0" applyFont="1" applyBorder="1"/>
    <xf numFmtId="164" fontId="7" fillId="0" borderId="16" xfId="0" applyNumberFormat="1" applyFont="1" applyBorder="1"/>
    <xf numFmtId="0" fontId="7" fillId="0" borderId="19" xfId="0" applyFont="1" applyBorder="1"/>
    <xf numFmtId="164" fontId="10" fillId="0" borderId="16" xfId="0" applyNumberFormat="1" applyFont="1" applyBorder="1"/>
    <xf numFmtId="0" fontId="7" fillId="0" borderId="15" xfId="0" applyFont="1" applyBorder="1"/>
    <xf numFmtId="0" fontId="7" fillId="0" borderId="21" xfId="0" applyFont="1" applyBorder="1"/>
    <xf numFmtId="0" fontId="8" fillId="0" borderId="18" xfId="0" applyFont="1" applyBorder="1"/>
    <xf numFmtId="0" fontId="8" fillId="0" borderId="8" xfId="0" applyFont="1" applyBorder="1"/>
    <xf numFmtId="0" fontId="8" fillId="0" borderId="19" xfId="0" applyFont="1" applyBorder="1"/>
    <xf numFmtId="0" fontId="8" fillId="0" borderId="1" xfId="0" applyFont="1" applyBorder="1"/>
    <xf numFmtId="0" fontId="9" fillId="2" borderId="2" xfId="0" applyFont="1" applyFill="1" applyBorder="1"/>
    <xf numFmtId="0" fontId="9" fillId="2" borderId="3" xfId="0" applyFont="1" applyFill="1" applyBorder="1"/>
    <xf numFmtId="0" fontId="9" fillId="2" borderId="6" xfId="0" applyFont="1" applyFill="1" applyBorder="1"/>
    <xf numFmtId="0" fontId="9" fillId="2" borderId="7" xfId="0" applyFont="1" applyFill="1" applyBorder="1"/>
    <xf numFmtId="164" fontId="8" fillId="0" borderId="1" xfId="1" applyFont="1" applyBorder="1"/>
    <xf numFmtId="164" fontId="8" fillId="0" borderId="14" xfId="1" applyFont="1" applyBorder="1"/>
    <xf numFmtId="0" fontId="5" fillId="0" borderId="1" xfId="0" applyFont="1" applyBorder="1" applyAlignment="1">
      <alignment horizontal="left" indent="2"/>
    </xf>
    <xf numFmtId="0" fontId="8" fillId="0" borderId="5" xfId="0" applyFont="1" applyBorder="1"/>
    <xf numFmtId="164" fontId="8" fillId="0" borderId="9" xfId="1" applyFont="1" applyBorder="1"/>
    <xf numFmtId="165" fontId="8" fillId="0" borderId="13" xfId="1" applyNumberFormat="1" applyFont="1" applyBorder="1"/>
    <xf numFmtId="0" fontId="8" fillId="0" borderId="14" xfId="0" applyFont="1" applyBorder="1"/>
    <xf numFmtId="0" fontId="6" fillId="0" borderId="2" xfId="0" applyFont="1" applyBorder="1"/>
    <xf numFmtId="0" fontId="9" fillId="0" borderId="13" xfId="0" applyFont="1" applyBorder="1"/>
    <xf numFmtId="164" fontId="9" fillId="0" borderId="8" xfId="1" applyFont="1" applyBorder="1"/>
    <xf numFmtId="164" fontId="9" fillId="0" borderId="29" xfId="1" applyFont="1" applyBorder="1"/>
    <xf numFmtId="0" fontId="12" fillId="0" borderId="1" xfId="0" applyFont="1" applyBorder="1"/>
    <xf numFmtId="165" fontId="8" fillId="0" borderId="1" xfId="1" applyNumberFormat="1" applyFont="1" applyBorder="1"/>
    <xf numFmtId="0" fontId="8" fillId="0" borderId="4" xfId="0" applyFont="1" applyBorder="1"/>
    <xf numFmtId="164" fontId="9" fillId="0" borderId="13" xfId="1" applyFont="1" applyBorder="1"/>
    <xf numFmtId="164" fontId="9" fillId="0" borderId="1" xfId="1" applyFont="1" applyBorder="1"/>
    <xf numFmtId="165" fontId="9" fillId="0" borderId="16" xfId="1" applyNumberFormat="1" applyFont="1" applyBorder="1"/>
    <xf numFmtId="0" fontId="8" fillId="0" borderId="20" xfId="0" applyFont="1" applyBorder="1"/>
    <xf numFmtId="0" fontId="9" fillId="0" borderId="1" xfId="0" applyFont="1" applyBorder="1"/>
    <xf numFmtId="164" fontId="9" fillId="0" borderId="16" xfId="0" applyNumberFormat="1" applyFont="1" applyBorder="1"/>
    <xf numFmtId="0" fontId="8" fillId="0" borderId="22" xfId="0" applyFont="1" applyBorder="1"/>
    <xf numFmtId="0" fontId="9" fillId="0" borderId="15" xfId="0" applyFont="1" applyBorder="1"/>
    <xf numFmtId="0" fontId="9" fillId="0" borderId="10" xfId="0" applyFont="1" applyBorder="1"/>
    <xf numFmtId="164" fontId="9" fillId="0" borderId="30" xfId="0" applyNumberFormat="1" applyFont="1" applyBorder="1"/>
    <xf numFmtId="0" fontId="5" fillId="2" borderId="27" xfId="0" applyFont="1" applyFill="1" applyBorder="1"/>
    <xf numFmtId="164" fontId="7" fillId="0" borderId="27" xfId="1" applyFont="1" applyBorder="1"/>
    <xf numFmtId="0" fontId="7" fillId="0" borderId="4" xfId="0" applyFont="1" applyBorder="1"/>
    <xf numFmtId="164" fontId="7" fillId="0" borderId="1" xfId="1" applyFont="1" applyBorder="1"/>
    <xf numFmtId="164" fontId="7" fillId="0" borderId="14" xfId="1" applyFont="1" applyBorder="1"/>
    <xf numFmtId="0" fontId="7" fillId="0" borderId="1" xfId="0" applyFont="1" applyBorder="1"/>
    <xf numFmtId="0" fontId="7" fillId="0" borderId="5" xfId="0" applyFont="1" applyBorder="1"/>
    <xf numFmtId="164" fontId="7" fillId="0" borderId="9" xfId="1" applyFont="1" applyBorder="1"/>
    <xf numFmtId="165" fontId="7" fillId="0" borderId="13" xfId="1" applyNumberFormat="1" applyFont="1" applyBorder="1"/>
    <xf numFmtId="0" fontId="10" fillId="0" borderId="13" xfId="0" applyFont="1" applyBorder="1"/>
    <xf numFmtId="164" fontId="10" fillId="0" borderId="8" xfId="1" applyFont="1" applyBorder="1"/>
    <xf numFmtId="164" fontId="10" fillId="0" borderId="29" xfId="1" applyFont="1" applyBorder="1"/>
    <xf numFmtId="0" fontId="10" fillId="2" borderId="6" xfId="0" applyFont="1" applyFill="1" applyBorder="1"/>
    <xf numFmtId="0" fontId="10" fillId="2" borderId="3" xfId="0" applyFont="1" applyFill="1" applyBorder="1"/>
    <xf numFmtId="0" fontId="10" fillId="2" borderId="7" xfId="0" applyFont="1" applyFill="1" applyBorder="1"/>
    <xf numFmtId="165" fontId="7" fillId="0" borderId="1" xfId="1" applyNumberFormat="1" applyFont="1" applyBorder="1"/>
    <xf numFmtId="164" fontId="10" fillId="0" borderId="13" xfId="1" applyFont="1" applyBorder="1"/>
    <xf numFmtId="164" fontId="10" fillId="0" borderId="1" xfId="1" applyFont="1" applyBorder="1"/>
    <xf numFmtId="165" fontId="10" fillId="0" borderId="16" xfId="1" applyNumberFormat="1" applyFont="1" applyBorder="1"/>
    <xf numFmtId="0" fontId="10" fillId="0" borderId="1" xfId="0" applyFont="1" applyBorder="1"/>
    <xf numFmtId="165" fontId="10" fillId="0" borderId="16" xfId="0" applyNumberFormat="1" applyFont="1" applyBorder="1"/>
    <xf numFmtId="0" fontId="7" fillId="0" borderId="22" xfId="0" applyFont="1" applyBorder="1"/>
    <xf numFmtId="164" fontId="7" fillId="0" borderId="28" xfId="1" applyFont="1" applyBorder="1"/>
    <xf numFmtId="0" fontId="10" fillId="0" borderId="15" xfId="0" applyFont="1" applyBorder="1"/>
    <xf numFmtId="0" fontId="10" fillId="0" borderId="10" xfId="0" applyFont="1" applyBorder="1"/>
    <xf numFmtId="164" fontId="10" fillId="0" borderId="30" xfId="0" applyNumberFormat="1" applyFont="1" applyBorder="1"/>
    <xf numFmtId="165" fontId="7" fillId="0" borderId="27" xfId="1" applyNumberFormat="1" applyFont="1" applyBorder="1"/>
    <xf numFmtId="165" fontId="7" fillId="0" borderId="6" xfId="1" applyNumberFormat="1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1" fillId="2" borderId="32" xfId="0" applyFont="1" applyFill="1" applyBorder="1" applyAlignment="1">
      <alignment horizontal="center"/>
    </xf>
    <xf numFmtId="0" fontId="11" fillId="2" borderId="33" xfId="0" applyFont="1" applyFill="1" applyBorder="1" applyAlignment="1">
      <alignment horizontal="center"/>
    </xf>
    <xf numFmtId="0" fontId="11" fillId="2" borderId="34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11" fillId="2" borderId="35" xfId="0" applyFont="1" applyFill="1" applyBorder="1" applyAlignment="1">
      <alignment horizontal="center"/>
    </xf>
    <xf numFmtId="0" fontId="11" fillId="2" borderId="36" xfId="0" applyFont="1" applyFill="1" applyBorder="1" applyAlignment="1">
      <alignment horizontal="center"/>
    </xf>
    <xf numFmtId="0" fontId="11" fillId="2" borderId="37" xfId="0" applyFont="1" applyFill="1" applyBorder="1" applyAlignment="1">
      <alignment horizontal="center"/>
    </xf>
    <xf numFmtId="0" fontId="11" fillId="2" borderId="38" xfId="0" applyFont="1" applyFill="1" applyBorder="1" applyAlignment="1">
      <alignment horizontal="center"/>
    </xf>
    <xf numFmtId="0" fontId="11" fillId="2" borderId="39" xfId="0" applyFont="1" applyFill="1" applyBorder="1" applyAlignment="1">
      <alignment horizontal="center"/>
    </xf>
    <xf numFmtId="0" fontId="11" fillId="2" borderId="40" xfId="0" applyFont="1" applyFill="1" applyBorder="1" applyAlignment="1">
      <alignment horizontal="center"/>
    </xf>
    <xf numFmtId="0" fontId="11" fillId="2" borderId="41" xfId="0" applyFont="1" applyFill="1" applyBorder="1" applyAlignment="1">
      <alignment horizontal="center"/>
    </xf>
    <xf numFmtId="0" fontId="11" fillId="2" borderId="42" xfId="0" applyFont="1" applyFill="1" applyBorder="1" applyAlignment="1">
      <alignment horizontal="center"/>
    </xf>
    <xf numFmtId="0" fontId="11" fillId="2" borderId="43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CC99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403859</xdr:colOff>
      <xdr:row>5</xdr:row>
      <xdr:rowOff>41619</xdr:rowOff>
    </xdr:from>
    <xdr:to>
      <xdr:col>9</xdr:col>
      <xdr:colOff>474344</xdr:colOff>
      <xdr:row>29</xdr:row>
      <xdr:rowOff>55546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C0AAA84F-9C5E-11CB-9E5F-2E0127CB2133}"/>
            </a:ext>
          </a:extLst>
        </xdr:cNvPr>
        <xdr:cNvGrpSpPr/>
      </xdr:nvGrpSpPr>
      <xdr:grpSpPr>
        <a:xfrm>
          <a:off x="1584959" y="1089369"/>
          <a:ext cx="4204335" cy="4128727"/>
          <a:chOff x="1527809" y="1116039"/>
          <a:chExt cx="4337685" cy="4132537"/>
        </a:xfrm>
      </xdr:grpSpPr>
      <xdr:pic>
        <xdr:nvPicPr>
          <xdr:cNvPr id="2" name="Picture 1">
            <a:extLst>
              <a:ext uri="{FF2B5EF4-FFF2-40B4-BE49-F238E27FC236}">
                <a16:creationId xmlns:a16="http://schemas.microsoft.com/office/drawing/2014/main" id="{2A3C1AEC-CD60-985E-D00C-635E75197CB2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t="7819" r="1703"/>
          <a:stretch/>
        </xdr:blipFill>
        <xdr:spPr>
          <a:xfrm>
            <a:off x="1527809" y="1116039"/>
            <a:ext cx="4337685" cy="4132537"/>
          </a:xfrm>
          <a:prstGeom prst="rect">
            <a:avLst/>
          </a:prstGeom>
        </xdr:spPr>
      </xdr:pic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002FEC87-D399-9588-4B34-04E48B7F7FF9}"/>
              </a:ext>
            </a:extLst>
          </xdr:cNvPr>
          <xdr:cNvSpPr txBox="1"/>
        </xdr:nvSpPr>
        <xdr:spPr>
          <a:xfrm>
            <a:off x="2815590" y="3482340"/>
            <a:ext cx="1638300" cy="419100"/>
          </a:xfrm>
          <a:prstGeom prst="rect">
            <a:avLst/>
          </a:prstGeom>
          <a:solidFill>
            <a:srgbClr val="000000">
              <a:alpha val="0"/>
            </a:srgb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AU" sz="2800" b="1">
                <a:latin typeface="Abadi Extra Light" panose="020B0604020202020204" pitchFamily="34" charset="0"/>
              </a:rPr>
              <a:t>GROUP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42D81-EBB1-40B5-9AEA-F341849BB648}">
  <dimension ref="A2:K30"/>
  <sheetViews>
    <sheetView workbookViewId="0">
      <selection activeCell="R6" sqref="R6"/>
    </sheetView>
  </sheetViews>
  <sheetFormatPr defaultColWidth="8.85546875" defaultRowHeight="14.1"/>
  <cols>
    <col min="1" max="16384" width="8.85546875" style="1"/>
  </cols>
  <sheetData>
    <row r="2" spans="1:11"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3"/>
      <c r="B3" s="4"/>
      <c r="C3" s="5"/>
      <c r="D3" s="5"/>
      <c r="E3" s="5"/>
      <c r="F3" s="5"/>
      <c r="G3" s="5"/>
      <c r="H3" s="5"/>
      <c r="I3" s="5"/>
      <c r="J3" s="5"/>
      <c r="K3" s="6"/>
    </row>
    <row r="4" spans="1:11" ht="20.100000000000001">
      <c r="A4" s="3"/>
      <c r="B4" s="7"/>
      <c r="C4" s="112" t="s">
        <v>0</v>
      </c>
      <c r="D4" s="113"/>
      <c r="E4" s="113"/>
      <c r="F4" s="113"/>
      <c r="G4" s="113"/>
      <c r="H4" s="113"/>
      <c r="I4" s="113"/>
      <c r="J4" s="114"/>
      <c r="K4" s="8"/>
    </row>
    <row r="5" spans="1:11" ht="23.1">
      <c r="A5" s="3"/>
      <c r="B5" s="7"/>
      <c r="C5" s="115" t="s">
        <v>1</v>
      </c>
      <c r="D5" s="116"/>
      <c r="E5" s="116"/>
      <c r="F5" s="116"/>
      <c r="G5" s="116"/>
      <c r="H5" s="116"/>
      <c r="I5" s="116"/>
      <c r="J5" s="117"/>
      <c r="K5" s="8"/>
    </row>
    <row r="6" spans="1:11">
      <c r="A6" s="3"/>
      <c r="B6" s="7"/>
      <c r="K6" s="8"/>
    </row>
    <row r="7" spans="1:11">
      <c r="A7" s="3"/>
      <c r="B7" s="7"/>
      <c r="K7" s="8"/>
    </row>
    <row r="8" spans="1:11">
      <c r="A8" s="3"/>
      <c r="B8" s="7"/>
      <c r="K8" s="8"/>
    </row>
    <row r="9" spans="1:11">
      <c r="A9" s="3"/>
      <c r="B9" s="7"/>
      <c r="K9" s="8"/>
    </row>
    <row r="10" spans="1:11">
      <c r="A10" s="3"/>
      <c r="B10" s="7"/>
      <c r="K10" s="8"/>
    </row>
    <row r="11" spans="1:11">
      <c r="A11" s="3"/>
      <c r="B11" s="7"/>
      <c r="K11" s="8"/>
    </row>
    <row r="12" spans="1:11">
      <c r="A12" s="3"/>
      <c r="B12" s="7"/>
      <c r="K12" s="8"/>
    </row>
    <row r="13" spans="1:11">
      <c r="A13" s="3"/>
      <c r="B13" s="7"/>
      <c r="K13" s="8"/>
    </row>
    <row r="14" spans="1:11">
      <c r="A14" s="3"/>
      <c r="B14" s="7"/>
      <c r="K14" s="8"/>
    </row>
    <row r="15" spans="1:11">
      <c r="A15" s="3"/>
      <c r="B15" s="7"/>
      <c r="K15" s="8"/>
    </row>
    <row r="16" spans="1:11">
      <c r="A16" s="3"/>
      <c r="B16" s="7"/>
      <c r="K16" s="8"/>
    </row>
    <row r="17" spans="1:11">
      <c r="A17" s="3"/>
      <c r="B17" s="7"/>
      <c r="K17" s="8"/>
    </row>
    <row r="18" spans="1:11">
      <c r="A18" s="3"/>
      <c r="B18" s="7"/>
      <c r="K18" s="8"/>
    </row>
    <row r="19" spans="1:11">
      <c r="A19" s="3"/>
      <c r="B19" s="7"/>
      <c r="K19" s="8"/>
    </row>
    <row r="20" spans="1:11">
      <c r="A20" s="3"/>
      <c r="B20" s="7"/>
      <c r="K20" s="8"/>
    </row>
    <row r="21" spans="1:11">
      <c r="A21" s="3"/>
      <c r="B21" s="7"/>
      <c r="K21" s="8"/>
    </row>
    <row r="22" spans="1:11">
      <c r="A22" s="3"/>
      <c r="B22" s="7"/>
      <c r="K22" s="8"/>
    </row>
    <row r="23" spans="1:11">
      <c r="A23" s="3"/>
      <c r="B23" s="7"/>
      <c r="K23" s="8"/>
    </row>
    <row r="24" spans="1:11">
      <c r="A24" s="3"/>
      <c r="B24" s="7"/>
      <c r="K24" s="8"/>
    </row>
    <row r="25" spans="1:11">
      <c r="A25" s="3"/>
      <c r="B25" s="7"/>
      <c r="K25" s="8"/>
    </row>
    <row r="26" spans="1:11">
      <c r="A26" s="3"/>
      <c r="B26" s="7"/>
      <c r="K26" s="8"/>
    </row>
    <row r="27" spans="1:11">
      <c r="A27" s="3"/>
      <c r="B27" s="7"/>
      <c r="K27" s="8"/>
    </row>
    <row r="28" spans="1:11">
      <c r="A28" s="3"/>
      <c r="B28" s="7"/>
      <c r="K28" s="8"/>
    </row>
    <row r="29" spans="1:11">
      <c r="A29" s="3"/>
      <c r="B29" s="7"/>
      <c r="K29" s="8"/>
    </row>
    <row r="30" spans="1:11">
      <c r="A30" s="3"/>
      <c r="B30" s="9"/>
      <c r="C30" s="10"/>
      <c r="D30" s="10"/>
      <c r="E30" s="10"/>
      <c r="F30" s="10"/>
      <c r="G30" s="10"/>
      <c r="H30" s="10"/>
      <c r="I30" s="10"/>
      <c r="J30" s="10"/>
      <c r="K30" s="11"/>
    </row>
  </sheetData>
  <mergeCells count="2">
    <mergeCell ref="C4:J4"/>
    <mergeCell ref="C5:J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A6ABC-DF38-481A-B6AA-7F14C43A418B}">
  <dimension ref="A1:N49"/>
  <sheetViews>
    <sheetView tabSelected="1" workbookViewId="0">
      <selection activeCell="C4" sqref="C4"/>
    </sheetView>
  </sheetViews>
  <sheetFormatPr defaultColWidth="8.85546875" defaultRowHeight="12.95"/>
  <cols>
    <col min="1" max="1" width="8.85546875" style="12"/>
    <col min="2" max="2" width="3.85546875" style="12" customWidth="1"/>
    <col min="3" max="3" width="36.140625" style="12" customWidth="1"/>
    <col min="4" max="4" width="12.28515625" style="12" customWidth="1"/>
    <col min="5" max="5" width="15.28515625" style="12" customWidth="1"/>
    <col min="6" max="6" width="4.85546875" style="12" customWidth="1"/>
    <col min="7" max="7" width="12" style="12" customWidth="1"/>
    <col min="8" max="8" width="16.28515625" style="12" customWidth="1"/>
    <col min="9" max="9" width="5.42578125" style="12" customWidth="1"/>
    <col min="10" max="10" width="12.7109375" style="12" customWidth="1"/>
    <col min="11" max="11" width="13.85546875" style="12" customWidth="1"/>
    <col min="12" max="12" width="7.28515625" style="12" customWidth="1"/>
    <col min="13" max="13" width="17.140625" style="12" customWidth="1"/>
    <col min="14" max="14" width="14.28515625" style="12" customWidth="1"/>
    <col min="15" max="16384" width="8.85546875" style="12"/>
  </cols>
  <sheetData>
    <row r="1" spans="1:14">
      <c r="B1" s="13"/>
      <c r="C1" s="13"/>
      <c r="D1" s="13"/>
      <c r="E1" s="13"/>
      <c r="J1" s="13"/>
      <c r="K1" s="13"/>
    </row>
    <row r="2" spans="1:14" ht="14.45" customHeight="1">
      <c r="A2" s="14"/>
      <c r="C2" s="14"/>
      <c r="D2" s="118" t="s">
        <v>2</v>
      </c>
      <c r="E2" s="118"/>
      <c r="F2" s="15"/>
      <c r="G2" s="118" t="s">
        <v>3</v>
      </c>
      <c r="H2" s="118"/>
      <c r="I2" s="15"/>
      <c r="J2" s="121" t="s">
        <v>4</v>
      </c>
      <c r="K2" s="121" t="s">
        <v>5</v>
      </c>
      <c r="L2" s="16"/>
      <c r="M2" s="118" t="s">
        <v>6</v>
      </c>
      <c r="N2" s="118"/>
    </row>
    <row r="3" spans="1:14" ht="13.35" customHeight="1">
      <c r="A3" s="14"/>
      <c r="C3" s="14"/>
      <c r="D3" s="119" t="s">
        <v>7</v>
      </c>
      <c r="E3" s="119"/>
      <c r="F3" s="15"/>
      <c r="G3" s="119" t="s">
        <v>7</v>
      </c>
      <c r="H3" s="119"/>
      <c r="I3" s="15"/>
      <c r="J3" s="122"/>
      <c r="K3" s="122"/>
      <c r="L3" s="16"/>
      <c r="M3" s="119" t="s">
        <v>7</v>
      </c>
      <c r="N3" s="119"/>
    </row>
    <row r="4" spans="1:14" ht="24" customHeight="1">
      <c r="A4" s="14"/>
      <c r="C4" s="14"/>
      <c r="D4" s="119" t="s">
        <v>8</v>
      </c>
      <c r="E4" s="119"/>
      <c r="F4" s="15"/>
      <c r="G4" s="119" t="s">
        <v>8</v>
      </c>
      <c r="H4" s="119"/>
      <c r="I4" s="15"/>
      <c r="J4" s="123"/>
      <c r="K4" s="123"/>
      <c r="L4" s="16"/>
      <c r="M4" s="120" t="s">
        <v>9</v>
      </c>
      <c r="N4" s="120"/>
    </row>
    <row r="5" spans="1:14">
      <c r="B5" s="17"/>
      <c r="C5" s="18"/>
      <c r="D5" s="19"/>
      <c r="E5" s="20"/>
      <c r="F5" s="15"/>
      <c r="G5" s="21"/>
      <c r="H5" s="22"/>
      <c r="I5" s="15"/>
      <c r="J5" s="32"/>
      <c r="K5" s="32"/>
      <c r="L5" s="16"/>
      <c r="M5" s="21"/>
      <c r="N5" s="20"/>
    </row>
    <row r="6" spans="1:14">
      <c r="B6" s="12" t="s">
        <v>10</v>
      </c>
      <c r="C6" s="14"/>
      <c r="D6" s="21"/>
      <c r="E6" s="22"/>
      <c r="F6" s="15"/>
      <c r="G6" s="21"/>
      <c r="H6" s="22"/>
      <c r="I6" s="15"/>
      <c r="J6" s="33"/>
      <c r="K6" s="33"/>
      <c r="L6" s="16"/>
      <c r="M6" s="21"/>
      <c r="N6" s="22"/>
    </row>
    <row r="7" spans="1:14">
      <c r="C7" s="14" t="s">
        <v>11</v>
      </c>
      <c r="D7" s="35">
        <v>16363.64</v>
      </c>
      <c r="E7" s="22"/>
      <c r="F7" s="15"/>
      <c r="G7" s="35">
        <v>14000</v>
      </c>
      <c r="H7" s="22"/>
      <c r="I7" s="15"/>
      <c r="J7" s="37">
        <f>D7+G7</f>
        <v>30363.64</v>
      </c>
      <c r="K7" s="37">
        <v>0</v>
      </c>
      <c r="L7" s="16"/>
      <c r="M7" s="43">
        <f t="shared" ref="M7:M12" si="0">J7+K7</f>
        <v>30363.64</v>
      </c>
      <c r="N7" s="44"/>
    </row>
    <row r="8" spans="1:14">
      <c r="C8" s="14" t="s">
        <v>12</v>
      </c>
      <c r="D8" s="35">
        <v>15818.19</v>
      </c>
      <c r="E8" s="22"/>
      <c r="F8" s="15"/>
      <c r="G8" s="35">
        <v>12000</v>
      </c>
      <c r="H8" s="22"/>
      <c r="I8" s="15"/>
      <c r="J8" s="37">
        <f t="shared" ref="J8:J12" si="1">D8+G8</f>
        <v>27818.190000000002</v>
      </c>
      <c r="K8" s="37">
        <v>0</v>
      </c>
      <c r="L8" s="16"/>
      <c r="M8" s="43">
        <f t="shared" si="0"/>
        <v>27818.190000000002</v>
      </c>
      <c r="N8" s="44"/>
    </row>
    <row r="9" spans="1:14">
      <c r="C9" s="14" t="s">
        <v>13</v>
      </c>
      <c r="D9" s="35">
        <v>32563.63</v>
      </c>
      <c r="E9" s="22"/>
      <c r="F9" s="15"/>
      <c r="G9" s="35">
        <v>13000</v>
      </c>
      <c r="H9" s="22"/>
      <c r="I9" s="15"/>
      <c r="J9" s="37">
        <f t="shared" si="1"/>
        <v>45563.630000000005</v>
      </c>
      <c r="K9" s="37">
        <v>0</v>
      </c>
      <c r="L9" s="16"/>
      <c r="M9" s="43">
        <f t="shared" si="0"/>
        <v>45563.630000000005</v>
      </c>
      <c r="N9" s="44"/>
    </row>
    <row r="10" spans="1:14">
      <c r="C10" s="14" t="s">
        <v>14</v>
      </c>
      <c r="D10" s="35">
        <v>60727.28</v>
      </c>
      <c r="E10" s="22"/>
      <c r="F10" s="15"/>
      <c r="G10" s="21"/>
      <c r="H10" s="22"/>
      <c r="I10" s="15"/>
      <c r="J10" s="37">
        <f t="shared" si="1"/>
        <v>60727.28</v>
      </c>
      <c r="K10" s="37">
        <v>0</v>
      </c>
      <c r="L10" s="16"/>
      <c r="M10" s="43">
        <f t="shared" si="0"/>
        <v>60727.28</v>
      </c>
      <c r="N10" s="44"/>
    </row>
    <row r="11" spans="1:14">
      <c r="C11" s="14" t="s">
        <v>15</v>
      </c>
      <c r="D11" s="35">
        <v>18545.439999999999</v>
      </c>
      <c r="E11" s="24"/>
      <c r="F11" s="15"/>
      <c r="G11" s="21"/>
      <c r="H11" s="22"/>
      <c r="I11" s="15"/>
      <c r="J11" s="37">
        <f t="shared" si="1"/>
        <v>18545.439999999999</v>
      </c>
      <c r="K11" s="37">
        <v>0</v>
      </c>
      <c r="L11" s="16"/>
      <c r="M11" s="43">
        <f t="shared" si="0"/>
        <v>18545.439999999999</v>
      </c>
      <c r="N11" s="45"/>
    </row>
    <row r="12" spans="1:14">
      <c r="C12" s="14" t="s">
        <v>16</v>
      </c>
      <c r="D12" s="35">
        <v>13409.11</v>
      </c>
      <c r="E12" s="24"/>
      <c r="F12" s="15"/>
      <c r="G12" s="21"/>
      <c r="H12" s="22"/>
      <c r="I12" s="15"/>
      <c r="J12" s="37">
        <f t="shared" si="1"/>
        <v>13409.11</v>
      </c>
      <c r="K12" s="37">
        <v>0</v>
      </c>
      <c r="L12" s="16"/>
      <c r="M12" s="43">
        <f t="shared" si="0"/>
        <v>13409.11</v>
      </c>
      <c r="N12" s="45"/>
    </row>
    <row r="13" spans="1:14">
      <c r="C13" s="14"/>
      <c r="D13" s="35"/>
      <c r="E13" s="24"/>
      <c r="F13" s="15"/>
      <c r="G13" s="21"/>
      <c r="H13" s="22"/>
      <c r="I13" s="15"/>
      <c r="J13" s="38"/>
      <c r="K13" s="38"/>
      <c r="L13" s="16"/>
      <c r="M13" s="46"/>
      <c r="N13" s="45"/>
    </row>
    <row r="14" spans="1:14">
      <c r="B14" s="12" t="s">
        <v>17</v>
      </c>
      <c r="C14" s="14"/>
      <c r="D14" s="36"/>
      <c r="E14" s="25">
        <v>157427.28999999998</v>
      </c>
      <c r="F14" s="26"/>
      <c r="G14" s="21"/>
      <c r="H14" s="25">
        <f>SUM(G7:G9)</f>
        <v>39000</v>
      </c>
      <c r="I14" s="15"/>
      <c r="J14" s="39">
        <f>E14+H14</f>
        <v>196427.28999999998</v>
      </c>
      <c r="K14" s="39"/>
      <c r="L14" s="16"/>
      <c r="M14" s="46"/>
      <c r="N14" s="47">
        <f>SUM(M7:M12)</f>
        <v>196427.28999999998</v>
      </c>
    </row>
    <row r="15" spans="1:14">
      <c r="C15" s="14"/>
      <c r="D15" s="36"/>
      <c r="E15" s="20"/>
      <c r="F15" s="15"/>
      <c r="G15" s="21"/>
      <c r="H15" s="22"/>
      <c r="I15" s="15"/>
      <c r="J15" s="40"/>
      <c r="K15" s="40"/>
      <c r="L15" s="16"/>
      <c r="M15" s="46"/>
      <c r="N15" s="48"/>
    </row>
    <row r="16" spans="1:14">
      <c r="B16" s="12" t="s">
        <v>18</v>
      </c>
      <c r="C16" s="14"/>
      <c r="D16" s="36"/>
      <c r="E16" s="22"/>
      <c r="F16" s="15"/>
      <c r="G16" s="21"/>
      <c r="H16" s="22"/>
      <c r="I16" s="15"/>
      <c r="J16" s="38"/>
      <c r="K16" s="38"/>
      <c r="L16" s="16"/>
      <c r="M16" s="46"/>
      <c r="N16" s="44"/>
    </row>
    <row r="17" spans="2:14">
      <c r="C17" s="14" t="s">
        <v>19</v>
      </c>
      <c r="D17" s="35">
        <v>6599.24</v>
      </c>
      <c r="E17" s="22"/>
      <c r="F17" s="15"/>
      <c r="G17" s="35">
        <v>7000</v>
      </c>
      <c r="H17" s="22"/>
      <c r="I17" s="15"/>
      <c r="J17" s="37">
        <f>D17+G17</f>
        <v>13599.24</v>
      </c>
      <c r="K17" s="37">
        <v>0</v>
      </c>
      <c r="L17" s="16"/>
      <c r="M17" s="43">
        <f t="shared" ref="M17:M22" si="2">J17+K17</f>
        <v>13599.24</v>
      </c>
      <c r="N17" s="44"/>
    </row>
    <row r="18" spans="2:14">
      <c r="C18" s="14" t="s">
        <v>20</v>
      </c>
      <c r="D18" s="35">
        <v>6379.11</v>
      </c>
      <c r="E18" s="22"/>
      <c r="F18" s="15"/>
      <c r="G18" s="35">
        <v>5000</v>
      </c>
      <c r="H18" s="22"/>
      <c r="I18" s="15"/>
      <c r="J18" s="37">
        <f t="shared" ref="J18:J22" si="3">D18+G18</f>
        <v>11379.11</v>
      </c>
      <c r="K18" s="37">
        <v>0</v>
      </c>
      <c r="L18" s="16"/>
      <c r="M18" s="43">
        <f t="shared" si="2"/>
        <v>11379.11</v>
      </c>
      <c r="N18" s="44"/>
    </row>
    <row r="19" spans="2:14">
      <c r="C19" s="14" t="s">
        <v>21</v>
      </c>
      <c r="D19" s="35">
        <v>13132.37</v>
      </c>
      <c r="E19" s="22"/>
      <c r="F19" s="15"/>
      <c r="G19" s="35">
        <v>3000</v>
      </c>
      <c r="H19" s="22"/>
      <c r="I19" s="15"/>
      <c r="J19" s="37">
        <f t="shared" si="3"/>
        <v>16132.37</v>
      </c>
      <c r="K19" s="37">
        <v>0</v>
      </c>
      <c r="L19" s="16"/>
      <c r="M19" s="43">
        <f t="shared" si="2"/>
        <v>16132.37</v>
      </c>
      <c r="N19" s="44"/>
    </row>
    <row r="20" spans="2:14">
      <c r="C20" s="14" t="s">
        <v>22</v>
      </c>
      <c r="D20" s="35">
        <v>24490.01</v>
      </c>
      <c r="E20" s="22"/>
      <c r="F20" s="15"/>
      <c r="G20" s="21"/>
      <c r="H20" s="22"/>
      <c r="I20" s="15"/>
      <c r="J20" s="37">
        <f t="shared" si="3"/>
        <v>24490.01</v>
      </c>
      <c r="K20" s="37">
        <v>0</v>
      </c>
      <c r="L20" s="16"/>
      <c r="M20" s="43">
        <f t="shared" si="2"/>
        <v>24490.01</v>
      </c>
      <c r="N20" s="44"/>
    </row>
    <row r="21" spans="2:14">
      <c r="C21" s="14" t="s">
        <v>23</v>
      </c>
      <c r="D21" s="35">
        <v>7478.73</v>
      </c>
      <c r="E21" s="22"/>
      <c r="F21" s="15"/>
      <c r="G21" s="21"/>
      <c r="H21" s="22"/>
      <c r="I21" s="15"/>
      <c r="J21" s="37">
        <f t="shared" si="3"/>
        <v>7478.73</v>
      </c>
      <c r="K21" s="37">
        <v>0</v>
      </c>
      <c r="L21" s="16"/>
      <c r="M21" s="43">
        <f t="shared" si="2"/>
        <v>7478.73</v>
      </c>
      <c r="N21" s="44"/>
    </row>
    <row r="22" spans="2:14">
      <c r="C22" s="14" t="s">
        <v>24</v>
      </c>
      <c r="D22" s="35">
        <v>5407.56</v>
      </c>
      <c r="E22" s="24"/>
      <c r="F22" s="15"/>
      <c r="G22" s="21"/>
      <c r="H22" s="22"/>
      <c r="I22" s="15"/>
      <c r="J22" s="37">
        <f t="shared" si="3"/>
        <v>5407.56</v>
      </c>
      <c r="K22" s="37">
        <v>0</v>
      </c>
      <c r="L22" s="16"/>
      <c r="M22" s="43">
        <f t="shared" si="2"/>
        <v>5407.56</v>
      </c>
      <c r="N22" s="45"/>
    </row>
    <row r="23" spans="2:14">
      <c r="B23" s="12" t="s">
        <v>25</v>
      </c>
      <c r="C23" s="14"/>
      <c r="D23" s="36"/>
      <c r="E23" s="25">
        <v>63487.01999999999</v>
      </c>
      <c r="F23" s="15"/>
      <c r="G23" s="21"/>
      <c r="H23" s="25">
        <f>SUM(G17:G19)</f>
        <v>15000</v>
      </c>
      <c r="I23" s="15"/>
      <c r="J23" s="39">
        <f>E23+H23</f>
        <v>78487.01999999999</v>
      </c>
      <c r="K23" s="39">
        <v>0</v>
      </c>
      <c r="L23" s="16"/>
      <c r="M23" s="46"/>
      <c r="N23" s="47">
        <f>SUM(M17:M22)</f>
        <v>78487.01999999999</v>
      </c>
    </row>
    <row r="24" spans="2:14">
      <c r="C24" s="14"/>
      <c r="D24" s="36"/>
      <c r="E24" s="22"/>
      <c r="F24" s="15"/>
      <c r="G24" s="21"/>
      <c r="H24" s="22"/>
      <c r="I24" s="15"/>
      <c r="J24" s="41"/>
      <c r="K24" s="41"/>
      <c r="L24" s="16"/>
      <c r="M24" s="46"/>
      <c r="N24" s="44"/>
    </row>
    <row r="25" spans="2:14">
      <c r="B25" s="12" t="s">
        <v>26</v>
      </c>
      <c r="C25" s="14"/>
      <c r="D25" s="36"/>
      <c r="E25" s="25">
        <v>93940.26999999999</v>
      </c>
      <c r="F25" s="15"/>
      <c r="G25" s="21"/>
      <c r="H25" s="25">
        <f>H14-H23</f>
        <v>24000</v>
      </c>
      <c r="I25" s="15"/>
      <c r="J25" s="39">
        <f>E25+H25</f>
        <v>117940.26999999999</v>
      </c>
      <c r="K25" s="39"/>
      <c r="L25" s="16"/>
      <c r="M25" s="46"/>
      <c r="N25" s="47">
        <f>N14-N23</f>
        <v>117940.26999999999</v>
      </c>
    </row>
    <row r="26" spans="2:14">
      <c r="C26" s="14"/>
      <c r="D26" s="36"/>
      <c r="E26" s="20"/>
      <c r="F26" s="15"/>
      <c r="G26" s="21"/>
      <c r="H26" s="22"/>
      <c r="I26" s="15"/>
      <c r="J26" s="40"/>
      <c r="K26" s="40"/>
      <c r="L26" s="16"/>
      <c r="M26" s="46"/>
      <c r="N26" s="48"/>
    </row>
    <row r="27" spans="2:14">
      <c r="B27" s="12" t="s">
        <v>27</v>
      </c>
      <c r="C27" s="14"/>
      <c r="D27" s="35"/>
      <c r="E27" s="22"/>
      <c r="F27" s="15"/>
      <c r="G27" s="21"/>
      <c r="H27" s="22"/>
      <c r="I27" s="15"/>
      <c r="J27" s="38"/>
      <c r="K27" s="38"/>
      <c r="L27" s="16"/>
      <c r="M27" s="46"/>
      <c r="N27" s="44"/>
    </row>
    <row r="28" spans="2:14">
      <c r="C28" s="14" t="s">
        <v>28</v>
      </c>
      <c r="D28" s="35">
        <v>16200</v>
      </c>
      <c r="E28" s="22"/>
      <c r="F28" s="15"/>
      <c r="G28" s="35">
        <v>9500</v>
      </c>
      <c r="H28" s="22"/>
      <c r="I28" s="15"/>
      <c r="J28" s="37">
        <f t="shared" ref="J28:J32" si="4">D28+G28</f>
        <v>25700</v>
      </c>
      <c r="K28" s="37">
        <v>0</v>
      </c>
      <c r="L28" s="16"/>
      <c r="M28" s="43">
        <f>J28+K28</f>
        <v>25700</v>
      </c>
      <c r="N28" s="44"/>
    </row>
    <row r="29" spans="2:14">
      <c r="C29" s="14" t="s">
        <v>29</v>
      </c>
      <c r="D29" s="35">
        <v>13000</v>
      </c>
      <c r="E29" s="22"/>
      <c r="F29" s="15"/>
      <c r="G29" s="35">
        <v>4000</v>
      </c>
      <c r="H29" s="22"/>
      <c r="I29" s="15"/>
      <c r="J29" s="37">
        <f t="shared" si="4"/>
        <v>17000</v>
      </c>
      <c r="K29" s="37">
        <v>0</v>
      </c>
      <c r="L29" s="16"/>
      <c r="M29" s="43">
        <f>J29+K29</f>
        <v>17000</v>
      </c>
      <c r="N29" s="44"/>
    </row>
    <row r="30" spans="2:14">
      <c r="C30" s="14" t="s">
        <v>30</v>
      </c>
      <c r="D30" s="35">
        <v>3300</v>
      </c>
      <c r="E30" s="22"/>
      <c r="F30" s="15"/>
      <c r="G30" s="35">
        <v>2500</v>
      </c>
      <c r="H30" s="22"/>
      <c r="I30" s="15"/>
      <c r="J30" s="37">
        <f t="shared" si="4"/>
        <v>5800</v>
      </c>
      <c r="K30" s="37">
        <v>0</v>
      </c>
      <c r="L30" s="16"/>
      <c r="M30" s="43">
        <f>J30+K30</f>
        <v>5800</v>
      </c>
      <c r="N30" s="44"/>
    </row>
    <row r="31" spans="2:14">
      <c r="C31" s="14" t="s">
        <v>31</v>
      </c>
      <c r="D31" s="35">
        <v>500</v>
      </c>
      <c r="E31" s="22"/>
      <c r="F31" s="15"/>
      <c r="G31" s="35">
        <v>300</v>
      </c>
      <c r="H31" s="22"/>
      <c r="I31" s="15"/>
      <c r="J31" s="37">
        <f t="shared" si="4"/>
        <v>800</v>
      </c>
      <c r="K31" s="37">
        <v>0</v>
      </c>
      <c r="L31" s="16"/>
      <c r="M31" s="43">
        <f>J31+K31</f>
        <v>800</v>
      </c>
      <c r="N31" s="44"/>
    </row>
    <row r="32" spans="2:14">
      <c r="C32" s="14" t="s">
        <v>32</v>
      </c>
      <c r="D32" s="35">
        <v>4220.71</v>
      </c>
      <c r="E32" s="22"/>
      <c r="F32" s="15"/>
      <c r="G32" s="35">
        <v>2500</v>
      </c>
      <c r="H32" s="22"/>
      <c r="I32" s="15"/>
      <c r="J32" s="37">
        <f t="shared" si="4"/>
        <v>6720.71</v>
      </c>
      <c r="K32" s="37">
        <v>0</v>
      </c>
      <c r="L32" s="16"/>
      <c r="M32" s="43">
        <f>J32+K32</f>
        <v>6720.71</v>
      </c>
      <c r="N32" s="44"/>
    </row>
    <row r="33" spans="2:14">
      <c r="B33" s="12" t="s">
        <v>33</v>
      </c>
      <c r="C33" s="14"/>
      <c r="D33" s="36"/>
      <c r="E33" s="25">
        <v>37220.71</v>
      </c>
      <c r="F33" s="15"/>
      <c r="G33" s="21"/>
      <c r="H33" s="25">
        <f>SUM(G28:G32)</f>
        <v>18800</v>
      </c>
      <c r="I33" s="15"/>
      <c r="J33" s="39">
        <f>E33+H33</f>
        <v>56020.71</v>
      </c>
      <c r="K33" s="39">
        <v>0</v>
      </c>
      <c r="L33" s="16"/>
      <c r="M33" s="43"/>
      <c r="N33" s="47">
        <f>SUM(M28:M33)</f>
        <v>56020.71</v>
      </c>
    </row>
    <row r="34" spans="2:14">
      <c r="C34" s="14"/>
      <c r="D34" s="36"/>
      <c r="E34" s="22"/>
      <c r="F34" s="15"/>
      <c r="G34" s="21"/>
      <c r="H34" s="22"/>
      <c r="I34" s="15"/>
      <c r="J34" s="40"/>
      <c r="K34" s="40"/>
      <c r="L34" s="16"/>
      <c r="M34" s="46"/>
      <c r="N34" s="44"/>
    </row>
    <row r="35" spans="2:14">
      <c r="B35" s="12" t="s">
        <v>34</v>
      </c>
      <c r="C35" s="14"/>
      <c r="D35" s="36"/>
      <c r="E35" s="25">
        <v>56719.55999999999</v>
      </c>
      <c r="F35" s="15"/>
      <c r="G35" s="21"/>
      <c r="H35" s="25">
        <f>H25-H33</f>
        <v>5200</v>
      </c>
      <c r="I35" s="15"/>
      <c r="J35" s="39">
        <f>E35+H35</f>
        <v>61919.55999999999</v>
      </c>
      <c r="K35" s="39"/>
      <c r="L35" s="16"/>
      <c r="M35" s="46"/>
      <c r="N35" s="47">
        <f>N25-N33</f>
        <v>61919.55999999999</v>
      </c>
    </row>
    <row r="36" spans="2:14">
      <c r="C36" s="14"/>
      <c r="D36" s="36"/>
      <c r="E36" s="20"/>
      <c r="F36" s="15"/>
      <c r="G36" s="21"/>
      <c r="H36" s="20"/>
      <c r="I36" s="15"/>
      <c r="J36" s="38"/>
      <c r="K36" s="38"/>
      <c r="L36" s="16"/>
      <c r="M36" s="46"/>
      <c r="N36" s="48"/>
    </row>
    <row r="37" spans="2:14">
      <c r="B37" s="12" t="s">
        <v>35</v>
      </c>
      <c r="C37" s="14"/>
      <c r="D37" s="36"/>
      <c r="E37" s="22"/>
      <c r="F37" s="15"/>
      <c r="G37" s="21"/>
      <c r="H37" s="22"/>
      <c r="I37" s="15"/>
      <c r="J37" s="38"/>
      <c r="K37" s="38"/>
      <c r="L37" s="16"/>
      <c r="M37" s="46"/>
      <c r="N37" s="44"/>
    </row>
    <row r="38" spans="2:14">
      <c r="C38" s="14" t="s">
        <v>36</v>
      </c>
      <c r="D38" s="35">
        <v>0.31</v>
      </c>
      <c r="E38" s="22"/>
      <c r="F38" s="15"/>
      <c r="G38" s="35">
        <v>0.1</v>
      </c>
      <c r="H38" s="22"/>
      <c r="I38" s="15"/>
      <c r="J38" s="37">
        <f t="shared" ref="J38:J39" si="5">D38+G38</f>
        <v>0.41000000000000003</v>
      </c>
      <c r="K38" s="37">
        <v>0</v>
      </c>
      <c r="L38" s="16"/>
      <c r="M38" s="43">
        <f>J38+K38</f>
        <v>0.41000000000000003</v>
      </c>
      <c r="N38" s="44"/>
    </row>
    <row r="39" spans="2:14">
      <c r="C39" s="14" t="s">
        <v>37</v>
      </c>
      <c r="D39" s="35">
        <v>161.80000000000001</v>
      </c>
      <c r="E39" s="22"/>
      <c r="F39" s="15"/>
      <c r="G39" s="35">
        <v>78</v>
      </c>
      <c r="H39" s="22"/>
      <c r="I39" s="15"/>
      <c r="J39" s="37">
        <f t="shared" si="5"/>
        <v>239.8</v>
      </c>
      <c r="K39" s="37">
        <v>0</v>
      </c>
      <c r="L39" s="16"/>
      <c r="M39" s="43">
        <f>J39+K39</f>
        <v>239.8</v>
      </c>
      <c r="N39" s="44"/>
    </row>
    <row r="40" spans="2:14">
      <c r="B40" s="12" t="s">
        <v>38</v>
      </c>
      <c r="C40" s="14"/>
      <c r="D40" s="36"/>
      <c r="E40" s="25">
        <v>162.11000000000001</v>
      </c>
      <c r="F40" s="15"/>
      <c r="G40" s="21"/>
      <c r="H40" s="25">
        <f>SUM(G38:G39)</f>
        <v>78.099999999999994</v>
      </c>
      <c r="I40" s="15"/>
      <c r="J40" s="39">
        <f>E40+H40</f>
        <v>240.21</v>
      </c>
      <c r="K40" s="39">
        <v>0</v>
      </c>
      <c r="L40" s="16"/>
      <c r="M40" s="43"/>
      <c r="N40" s="47">
        <f>SUM(M38:M39)</f>
        <v>240.21</v>
      </c>
    </row>
    <row r="41" spans="2:14">
      <c r="C41" s="14"/>
      <c r="D41" s="36"/>
      <c r="E41" s="22"/>
      <c r="F41" s="15"/>
      <c r="G41" s="21"/>
      <c r="H41" s="22"/>
      <c r="I41" s="15"/>
      <c r="J41" s="38"/>
      <c r="K41" s="38"/>
      <c r="L41" s="16"/>
      <c r="M41" s="46"/>
      <c r="N41" s="44"/>
    </row>
    <row r="42" spans="2:14">
      <c r="B42" s="12" t="s">
        <v>39</v>
      </c>
      <c r="C42" s="14"/>
      <c r="D42" s="36"/>
      <c r="E42" s="22"/>
      <c r="F42" s="15"/>
      <c r="G42" s="21"/>
      <c r="H42" s="22"/>
      <c r="I42" s="15"/>
      <c r="J42" s="38"/>
      <c r="K42" s="38"/>
      <c r="L42" s="16"/>
      <c r="M42" s="46"/>
      <c r="N42" s="44"/>
    </row>
    <row r="43" spans="2:14">
      <c r="C43" s="14" t="s">
        <v>40</v>
      </c>
      <c r="D43" s="35">
        <v>70</v>
      </c>
      <c r="E43" s="22"/>
      <c r="F43" s="15"/>
      <c r="G43" s="35">
        <v>20</v>
      </c>
      <c r="H43" s="22"/>
      <c r="I43" s="15"/>
      <c r="J43" s="37">
        <f t="shared" ref="J43" si="6">D43+G43</f>
        <v>90</v>
      </c>
      <c r="K43" s="37">
        <v>0</v>
      </c>
      <c r="L43" s="16"/>
      <c r="M43" s="43">
        <f>J43+K43</f>
        <v>90</v>
      </c>
      <c r="N43" s="44"/>
    </row>
    <row r="44" spans="2:14">
      <c r="B44" s="12" t="s">
        <v>41</v>
      </c>
      <c r="C44" s="14"/>
      <c r="D44" s="36"/>
      <c r="E44" s="25">
        <v>70</v>
      </c>
      <c r="F44" s="15"/>
      <c r="G44" s="21"/>
      <c r="H44" s="25">
        <f>G43</f>
        <v>20</v>
      </c>
      <c r="I44" s="15"/>
      <c r="J44" s="39">
        <f>E44+H44</f>
        <v>90</v>
      </c>
      <c r="K44" s="39">
        <v>0</v>
      </c>
      <c r="L44" s="16"/>
      <c r="M44" s="43"/>
      <c r="N44" s="47">
        <f>M43</f>
        <v>90</v>
      </c>
    </row>
    <row r="45" spans="2:14">
      <c r="C45" s="14"/>
      <c r="D45" s="36"/>
      <c r="E45" s="22"/>
      <c r="F45" s="15"/>
      <c r="G45" s="21"/>
      <c r="H45" s="22"/>
      <c r="I45" s="15"/>
      <c r="J45" s="38"/>
      <c r="K45" s="38"/>
      <c r="L45" s="16"/>
      <c r="M45" s="46"/>
      <c r="N45" s="44"/>
    </row>
    <row r="46" spans="2:14">
      <c r="B46" s="27" t="s">
        <v>42</v>
      </c>
      <c r="C46" s="14"/>
      <c r="D46" s="36"/>
      <c r="E46" s="28">
        <v>56487.44999999999</v>
      </c>
      <c r="F46" s="15"/>
      <c r="G46" s="21"/>
      <c r="H46" s="28">
        <f>H35-H40-H44</f>
        <v>5101.8999999999996</v>
      </c>
      <c r="I46" s="15"/>
      <c r="J46" s="42">
        <f>E46+H46</f>
        <v>61589.349999999991</v>
      </c>
      <c r="K46" s="42"/>
      <c r="L46" s="16"/>
      <c r="M46" s="46"/>
      <c r="N46" s="49">
        <f>N35-N40-N44</f>
        <v>61589.349999999991</v>
      </c>
    </row>
    <row r="47" spans="2:14">
      <c r="C47" s="14"/>
      <c r="D47" s="29"/>
      <c r="E47" s="30"/>
      <c r="F47" s="15"/>
      <c r="G47" s="29"/>
      <c r="H47" s="31"/>
      <c r="I47" s="15"/>
      <c r="J47" s="34"/>
      <c r="K47" s="34"/>
      <c r="L47" s="16"/>
      <c r="M47" s="50"/>
      <c r="N47" s="51"/>
    </row>
    <row r="48" spans="2:14">
      <c r="D48" s="17"/>
      <c r="E48" s="17"/>
      <c r="F48" s="14"/>
      <c r="G48" s="17"/>
      <c r="H48" s="17"/>
      <c r="I48" s="16"/>
      <c r="J48" s="17"/>
      <c r="K48" s="17"/>
    </row>
    <row r="49" spans="7:8">
      <c r="G49" s="17"/>
      <c r="H49" s="17"/>
    </row>
  </sheetData>
  <mergeCells count="11">
    <mergeCell ref="G2:H2"/>
    <mergeCell ref="G3:H3"/>
    <mergeCell ref="G4:H4"/>
    <mergeCell ref="D2:E2"/>
    <mergeCell ref="D3:E3"/>
    <mergeCell ref="D4:E4"/>
    <mergeCell ref="M2:N2"/>
    <mergeCell ref="M3:N3"/>
    <mergeCell ref="M4:N4"/>
    <mergeCell ref="J2:J4"/>
    <mergeCell ref="K2:K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13C6C-2AB9-4C22-93DB-B486F912FABD}">
  <dimension ref="A1:U40"/>
  <sheetViews>
    <sheetView workbookViewId="0">
      <selection activeCell="O32" sqref="O32"/>
    </sheetView>
  </sheetViews>
  <sheetFormatPr defaultColWidth="8.85546875" defaultRowHeight="12.95"/>
  <cols>
    <col min="1" max="5" width="8.85546875" style="12"/>
    <col min="6" max="6" width="13" style="12" customWidth="1"/>
    <col min="7" max="8" width="13.42578125" style="12" bestFit="1" customWidth="1"/>
    <col min="9" max="9" width="3.42578125" style="12" customWidth="1"/>
    <col min="10" max="10" width="13.7109375" style="12" customWidth="1"/>
    <col min="11" max="11" width="13.140625" style="12" customWidth="1"/>
    <col min="12" max="12" width="13.28515625" style="12" customWidth="1"/>
    <col min="13" max="13" width="3.7109375" style="12" customWidth="1"/>
    <col min="14" max="14" width="16.28515625" style="12" customWidth="1"/>
    <col min="15" max="15" width="18.140625" style="12" customWidth="1"/>
    <col min="16" max="16" width="17.85546875" style="12" customWidth="1"/>
    <col min="17" max="17" width="4.140625" style="12" customWidth="1"/>
    <col min="18" max="18" width="12.42578125" style="12" customWidth="1"/>
    <col min="19" max="19" width="13.28515625" style="12" customWidth="1"/>
    <col min="20" max="20" width="13" style="12" customWidth="1"/>
    <col min="21" max="16384" width="8.85546875" style="12"/>
  </cols>
  <sheetData>
    <row r="1" spans="1:21">
      <c r="B1" s="13"/>
      <c r="C1" s="13"/>
      <c r="D1" s="13"/>
      <c r="E1" s="13"/>
      <c r="F1" s="13"/>
      <c r="G1" s="13"/>
      <c r="H1" s="13"/>
      <c r="N1" s="13"/>
      <c r="O1" s="13"/>
      <c r="P1" s="13"/>
    </row>
    <row r="2" spans="1:21" ht="12.75" customHeight="1">
      <c r="A2" s="14"/>
      <c r="E2" s="14"/>
      <c r="F2" s="124" t="s">
        <v>2</v>
      </c>
      <c r="G2" s="125"/>
      <c r="H2" s="126"/>
      <c r="I2" s="16"/>
      <c r="J2" s="124" t="s">
        <v>3</v>
      </c>
      <c r="K2" s="125"/>
      <c r="L2" s="126"/>
      <c r="N2" s="121" t="s">
        <v>43</v>
      </c>
      <c r="O2" s="121" t="s">
        <v>44</v>
      </c>
      <c r="P2" s="121" t="s">
        <v>45</v>
      </c>
      <c r="Q2" s="16"/>
      <c r="R2" s="124" t="s">
        <v>6</v>
      </c>
      <c r="S2" s="125"/>
      <c r="T2" s="126"/>
      <c r="U2" s="16"/>
    </row>
    <row r="3" spans="1:21">
      <c r="A3" s="14"/>
      <c r="E3" s="14"/>
      <c r="F3" s="127" t="s">
        <v>46</v>
      </c>
      <c r="G3" s="128"/>
      <c r="H3" s="129"/>
      <c r="J3" s="127" t="s">
        <v>46</v>
      </c>
      <c r="K3" s="128"/>
      <c r="L3" s="129"/>
      <c r="N3" s="122"/>
      <c r="O3" s="122"/>
      <c r="P3" s="122"/>
      <c r="Q3" s="16"/>
      <c r="R3" s="127" t="s">
        <v>46</v>
      </c>
      <c r="S3" s="128"/>
      <c r="T3" s="129"/>
      <c r="U3" s="16"/>
    </row>
    <row r="4" spans="1:21" ht="15" customHeight="1">
      <c r="A4" s="14"/>
      <c r="E4" s="14"/>
      <c r="F4" s="127" t="s">
        <v>47</v>
      </c>
      <c r="G4" s="128"/>
      <c r="H4" s="129"/>
      <c r="J4" s="127" t="s">
        <v>48</v>
      </c>
      <c r="K4" s="128"/>
      <c r="L4" s="129"/>
      <c r="N4" s="123"/>
      <c r="O4" s="123"/>
      <c r="P4" s="123"/>
      <c r="Q4" s="16"/>
      <c r="R4" s="130" t="s">
        <v>49</v>
      </c>
      <c r="S4" s="131"/>
      <c r="T4" s="132"/>
      <c r="U4" s="16"/>
    </row>
    <row r="5" spans="1:21">
      <c r="B5" s="17"/>
      <c r="C5" s="17"/>
      <c r="D5" s="17"/>
      <c r="E5" s="18"/>
      <c r="F5" s="52"/>
      <c r="G5" s="53"/>
      <c r="H5" s="54"/>
      <c r="I5" s="55"/>
      <c r="J5" s="52"/>
      <c r="K5" s="53"/>
      <c r="L5" s="54"/>
      <c r="N5" s="32"/>
      <c r="O5" s="32"/>
      <c r="P5" s="32"/>
      <c r="Q5" s="16"/>
      <c r="R5" s="21"/>
      <c r="S5" s="15"/>
      <c r="T5" s="22"/>
      <c r="U5" s="16"/>
    </row>
    <row r="6" spans="1:21">
      <c r="B6" s="56" t="s">
        <v>50</v>
      </c>
      <c r="C6" s="57"/>
      <c r="D6" s="57"/>
      <c r="E6" s="57"/>
      <c r="F6" s="58"/>
      <c r="G6" s="57"/>
      <c r="H6" s="59"/>
      <c r="I6" s="55"/>
      <c r="J6" s="58"/>
      <c r="K6" s="57"/>
      <c r="L6" s="59"/>
      <c r="N6" s="84"/>
      <c r="O6" s="84"/>
      <c r="P6" s="84"/>
      <c r="Q6" s="16"/>
      <c r="R6" s="58"/>
      <c r="S6" s="57"/>
      <c r="T6" s="59"/>
      <c r="U6" s="16"/>
    </row>
    <row r="7" spans="1:21">
      <c r="B7" s="12" t="s">
        <v>51</v>
      </c>
      <c r="E7" s="14"/>
      <c r="F7" s="36"/>
      <c r="G7" s="60"/>
      <c r="H7" s="61"/>
      <c r="I7" s="55"/>
      <c r="J7" s="36"/>
      <c r="K7" s="60">
        <f>G35</f>
        <v>82158.73000000001</v>
      </c>
      <c r="L7" s="61"/>
      <c r="N7" s="37">
        <f>G7+K7</f>
        <v>82158.73000000001</v>
      </c>
      <c r="O7" s="37"/>
      <c r="P7" s="110">
        <f>-K7</f>
        <v>-82158.73000000001</v>
      </c>
      <c r="Q7" s="86"/>
      <c r="R7" s="46"/>
      <c r="S7" s="87">
        <f>N7+P7</f>
        <v>0</v>
      </c>
      <c r="T7" s="88"/>
      <c r="U7" s="16"/>
    </row>
    <row r="8" spans="1:21">
      <c r="B8" s="12" t="s">
        <v>52</v>
      </c>
      <c r="E8" s="14"/>
      <c r="F8" s="36"/>
      <c r="G8" s="60">
        <v>120500</v>
      </c>
      <c r="H8" s="61"/>
      <c r="I8" s="55"/>
      <c r="J8" s="36"/>
      <c r="K8" s="60">
        <v>120000</v>
      </c>
      <c r="L8" s="61"/>
      <c r="N8" s="37">
        <f>G8+K8</f>
        <v>240500</v>
      </c>
      <c r="O8" s="37"/>
      <c r="P8" s="85">
        <v>0</v>
      </c>
      <c r="Q8" s="86"/>
      <c r="R8" s="46"/>
      <c r="S8" s="87">
        <f>N8+P8</f>
        <v>240500</v>
      </c>
      <c r="T8" s="88"/>
      <c r="U8" s="16"/>
    </row>
    <row r="9" spans="1:21">
      <c r="B9" s="12" t="s">
        <v>53</v>
      </c>
      <c r="E9" s="14"/>
      <c r="F9" s="36"/>
      <c r="G9" s="60"/>
      <c r="H9" s="61"/>
      <c r="I9" s="55"/>
      <c r="J9" s="36"/>
      <c r="K9" s="60"/>
      <c r="L9" s="61"/>
      <c r="N9" s="38"/>
      <c r="O9" s="38"/>
      <c r="P9" s="38"/>
      <c r="Q9" s="86"/>
      <c r="R9" s="46"/>
      <c r="S9" s="87"/>
      <c r="T9" s="88"/>
      <c r="U9" s="16"/>
    </row>
    <row r="10" spans="1:21">
      <c r="B10" s="62" t="s">
        <v>54</v>
      </c>
      <c r="E10" s="14"/>
      <c r="F10" s="35">
        <v>2901</v>
      </c>
      <c r="G10" s="55"/>
      <c r="H10" s="61"/>
      <c r="I10" s="55"/>
      <c r="J10" s="35">
        <v>250</v>
      </c>
      <c r="K10" s="55"/>
      <c r="L10" s="61"/>
      <c r="N10" s="37">
        <f>F10+J10</f>
        <v>3151</v>
      </c>
      <c r="O10" s="37"/>
      <c r="P10" s="85">
        <v>0</v>
      </c>
      <c r="Q10" s="86"/>
      <c r="R10" s="23">
        <f t="shared" ref="R10:R15" si="0">N10+P10</f>
        <v>3151</v>
      </c>
      <c r="S10" s="89"/>
      <c r="T10" s="88"/>
      <c r="U10" s="16"/>
    </row>
    <row r="11" spans="1:21">
      <c r="B11" s="62" t="s">
        <v>55</v>
      </c>
      <c r="E11" s="14"/>
      <c r="F11" s="35">
        <v>4621.0000000000009</v>
      </c>
      <c r="G11" s="55"/>
      <c r="H11" s="61"/>
      <c r="I11" s="55"/>
      <c r="J11" s="35">
        <v>300</v>
      </c>
      <c r="K11" s="55"/>
      <c r="L11" s="61"/>
      <c r="N11" s="37">
        <f t="shared" ref="N11:N15" si="1">F11+J11</f>
        <v>4921.0000000000009</v>
      </c>
      <c r="O11" s="37"/>
      <c r="P11" s="85">
        <v>0</v>
      </c>
      <c r="Q11" s="86"/>
      <c r="R11" s="23">
        <f t="shared" si="0"/>
        <v>4921.0000000000009</v>
      </c>
      <c r="S11" s="89"/>
      <c r="T11" s="88"/>
      <c r="U11" s="16"/>
    </row>
    <row r="12" spans="1:21">
      <c r="B12" s="62" t="s">
        <v>56</v>
      </c>
      <c r="E12" s="14"/>
      <c r="F12" s="35">
        <v>1067.9999999999982</v>
      </c>
      <c r="G12" s="55"/>
      <c r="H12" s="61"/>
      <c r="I12" s="55"/>
      <c r="J12" s="35">
        <v>400</v>
      </c>
      <c r="K12" s="55"/>
      <c r="L12" s="61"/>
      <c r="N12" s="37">
        <f t="shared" si="1"/>
        <v>1467.9999999999982</v>
      </c>
      <c r="O12" s="37"/>
      <c r="P12" s="85">
        <v>0</v>
      </c>
      <c r="Q12" s="86"/>
      <c r="R12" s="23">
        <f t="shared" si="0"/>
        <v>1467.9999999999982</v>
      </c>
      <c r="S12" s="89"/>
      <c r="T12" s="88"/>
      <c r="U12" s="16"/>
    </row>
    <row r="13" spans="1:21">
      <c r="B13" s="62" t="s">
        <v>57</v>
      </c>
      <c r="E13" s="14"/>
      <c r="F13" s="35">
        <v>3100</v>
      </c>
      <c r="G13" s="55"/>
      <c r="H13" s="61"/>
      <c r="I13" s="55"/>
      <c r="J13" s="35">
        <v>0</v>
      </c>
      <c r="K13" s="55"/>
      <c r="L13" s="61"/>
      <c r="N13" s="37">
        <f t="shared" si="1"/>
        <v>3100</v>
      </c>
      <c r="O13" s="37"/>
      <c r="P13" s="85">
        <v>0</v>
      </c>
      <c r="Q13" s="86"/>
      <c r="R13" s="23">
        <f t="shared" si="0"/>
        <v>3100</v>
      </c>
      <c r="S13" s="89"/>
      <c r="T13" s="88"/>
      <c r="U13" s="16"/>
    </row>
    <row r="14" spans="1:21">
      <c r="B14" s="62" t="s">
        <v>58</v>
      </c>
      <c r="E14" s="14"/>
      <c r="F14" s="35">
        <v>22</v>
      </c>
      <c r="G14" s="55"/>
      <c r="H14" s="61"/>
      <c r="I14" s="55"/>
      <c r="J14" s="35">
        <v>0</v>
      </c>
      <c r="K14" s="55"/>
      <c r="L14" s="61"/>
      <c r="N14" s="37">
        <f t="shared" si="1"/>
        <v>22</v>
      </c>
      <c r="O14" s="37"/>
      <c r="P14" s="85">
        <v>0</v>
      </c>
      <c r="Q14" s="86"/>
      <c r="R14" s="23">
        <f t="shared" si="0"/>
        <v>22</v>
      </c>
      <c r="S14" s="89"/>
      <c r="T14" s="88"/>
      <c r="U14" s="16"/>
    </row>
    <row r="15" spans="1:21">
      <c r="B15" s="62" t="s">
        <v>59</v>
      </c>
      <c r="E15" s="14"/>
      <c r="F15" s="35">
        <v>2092.9999999999991</v>
      </c>
      <c r="G15" s="63"/>
      <c r="H15" s="61"/>
      <c r="I15" s="55"/>
      <c r="J15" s="35">
        <v>0</v>
      </c>
      <c r="K15" s="63"/>
      <c r="L15" s="61"/>
      <c r="N15" s="37">
        <f t="shared" si="1"/>
        <v>2092.9999999999991</v>
      </c>
      <c r="O15" s="37"/>
      <c r="P15" s="85">
        <v>0</v>
      </c>
      <c r="Q15" s="86"/>
      <c r="R15" s="23">
        <f t="shared" si="0"/>
        <v>2092.9999999999991</v>
      </c>
      <c r="S15" s="90"/>
      <c r="T15" s="88"/>
      <c r="U15" s="16"/>
    </row>
    <row r="16" spans="1:21">
      <c r="B16" s="62"/>
      <c r="E16" s="14"/>
      <c r="F16" s="36"/>
      <c r="G16" s="64">
        <v>13805</v>
      </c>
      <c r="H16" s="61"/>
      <c r="I16" s="55"/>
      <c r="J16" s="36"/>
      <c r="K16" s="64">
        <f>SUM(J10:J15)</f>
        <v>950</v>
      </c>
      <c r="L16" s="61"/>
      <c r="N16" s="37">
        <f>K16+G16</f>
        <v>14755</v>
      </c>
      <c r="O16" s="37"/>
      <c r="P16" s="110">
        <v>0</v>
      </c>
      <c r="Q16" s="86"/>
      <c r="R16" s="46"/>
      <c r="S16" s="91">
        <f>SUM(R10:R15)</f>
        <v>14755</v>
      </c>
      <c r="T16" s="88"/>
      <c r="U16" s="16"/>
    </row>
    <row r="17" spans="2:21">
      <c r="B17" s="12" t="s">
        <v>60</v>
      </c>
      <c r="E17" s="14"/>
      <c r="F17" s="36"/>
      <c r="G17" s="60">
        <v>300</v>
      </c>
      <c r="H17" s="61"/>
      <c r="I17" s="55"/>
      <c r="J17" s="36"/>
      <c r="K17" s="60"/>
      <c r="L17" s="61"/>
      <c r="N17" s="37">
        <f>K17+G17</f>
        <v>300</v>
      </c>
      <c r="O17" s="37"/>
      <c r="P17" s="110">
        <v>-300</v>
      </c>
      <c r="Q17" s="86"/>
      <c r="R17" s="46"/>
      <c r="S17" s="87">
        <f>N17+P17</f>
        <v>0</v>
      </c>
      <c r="T17" s="88"/>
      <c r="U17" s="16"/>
    </row>
    <row r="18" spans="2:21">
      <c r="B18" s="12" t="s">
        <v>61</v>
      </c>
      <c r="E18" s="14"/>
      <c r="F18" s="35">
        <v>25940</v>
      </c>
      <c r="G18" s="55"/>
      <c r="H18" s="61"/>
      <c r="I18" s="55"/>
      <c r="J18" s="35">
        <v>15950</v>
      </c>
      <c r="K18" s="55"/>
      <c r="L18" s="61"/>
      <c r="N18" s="37">
        <f>J18+F18</f>
        <v>41890</v>
      </c>
      <c r="O18" s="37"/>
      <c r="P18" s="85">
        <v>0</v>
      </c>
      <c r="Q18" s="86"/>
      <c r="R18" s="23">
        <f>N18+P18</f>
        <v>41890</v>
      </c>
      <c r="S18" s="89"/>
      <c r="T18" s="88"/>
      <c r="U18" s="16"/>
    </row>
    <row r="19" spans="2:21">
      <c r="B19" s="12" t="s">
        <v>62</v>
      </c>
      <c r="E19" s="14"/>
      <c r="F19" s="65">
        <v>-3483.1428571428573</v>
      </c>
      <c r="G19" s="55"/>
      <c r="H19" s="61"/>
      <c r="I19" s="55"/>
      <c r="J19" s="65">
        <v>-3190</v>
      </c>
      <c r="K19" s="55"/>
      <c r="L19" s="61"/>
      <c r="N19" s="92">
        <f>J19+F19</f>
        <v>-6673.1428571428569</v>
      </c>
      <c r="O19" s="111"/>
      <c r="P19" s="85">
        <v>0</v>
      </c>
      <c r="Q19" s="86"/>
      <c r="R19" s="92">
        <f>N19+P19</f>
        <v>-6673.1428571428569</v>
      </c>
      <c r="S19" s="89"/>
      <c r="T19" s="88"/>
      <c r="U19" s="16"/>
    </row>
    <row r="20" spans="2:21">
      <c r="E20" s="14"/>
      <c r="F20" s="36"/>
      <c r="G20" s="64">
        <v>22456.857142857141</v>
      </c>
      <c r="H20" s="66"/>
      <c r="I20" s="55"/>
      <c r="J20" s="36"/>
      <c r="K20" s="64">
        <f>SUM(J18:J19)</f>
        <v>12760</v>
      </c>
      <c r="L20" s="66"/>
      <c r="N20" s="37">
        <f>K20+G20</f>
        <v>35216.857142857145</v>
      </c>
      <c r="O20" s="37"/>
      <c r="P20" s="85">
        <v>0</v>
      </c>
      <c r="Q20" s="86"/>
      <c r="R20" s="46"/>
      <c r="S20" s="91">
        <f>SUM(R18:R19)</f>
        <v>35216.857142857145</v>
      </c>
      <c r="T20" s="44"/>
      <c r="U20" s="16"/>
    </row>
    <row r="21" spans="2:21" ht="14.1" thickBot="1">
      <c r="B21" s="12" t="s">
        <v>63</v>
      </c>
      <c r="C21" s="27"/>
      <c r="D21" s="27"/>
      <c r="E21" s="67"/>
      <c r="F21" s="68"/>
      <c r="G21" s="69"/>
      <c r="H21" s="70">
        <v>157061.85714285713</v>
      </c>
      <c r="I21" s="55"/>
      <c r="J21" s="68"/>
      <c r="K21" s="69"/>
      <c r="L21" s="70">
        <f>K8+K16+K20+K7</f>
        <v>215868.73</v>
      </c>
      <c r="N21" s="37">
        <f>L21+H21</f>
        <v>372930.58714285714</v>
      </c>
      <c r="O21" s="37"/>
      <c r="P21" s="85">
        <v>0</v>
      </c>
      <c r="Q21" s="86"/>
      <c r="R21" s="93"/>
      <c r="S21" s="94"/>
      <c r="T21" s="95">
        <f>S7+S8+S16+S17+S20</f>
        <v>290471.85714285716</v>
      </c>
      <c r="U21" s="16"/>
    </row>
    <row r="22" spans="2:21" ht="14.1" thickTop="1">
      <c r="E22" s="14"/>
      <c r="F22" s="36"/>
      <c r="G22" s="55"/>
      <c r="H22" s="54"/>
      <c r="I22" s="55"/>
      <c r="J22" s="36"/>
      <c r="K22" s="55"/>
      <c r="L22" s="54"/>
      <c r="N22" s="38"/>
      <c r="O22" s="38"/>
      <c r="P22" s="38"/>
      <c r="Q22" s="86"/>
      <c r="R22" s="46"/>
      <c r="S22" s="89"/>
      <c r="T22" s="48"/>
      <c r="U22" s="16"/>
    </row>
    <row r="23" spans="2:21">
      <c r="B23" s="56" t="s">
        <v>64</v>
      </c>
      <c r="C23" s="57"/>
      <c r="D23" s="57"/>
      <c r="E23" s="57"/>
      <c r="F23" s="58"/>
      <c r="G23" s="57"/>
      <c r="H23" s="59"/>
      <c r="I23" s="55"/>
      <c r="J23" s="58"/>
      <c r="K23" s="57"/>
      <c r="L23" s="59"/>
      <c r="N23" s="84"/>
      <c r="O23" s="84"/>
      <c r="P23" s="84"/>
      <c r="Q23" s="86"/>
      <c r="R23" s="96"/>
      <c r="S23" s="97"/>
      <c r="T23" s="98"/>
      <c r="U23" s="16"/>
    </row>
    <row r="24" spans="2:21">
      <c r="B24" s="71" t="s">
        <v>65</v>
      </c>
      <c r="E24" s="14"/>
      <c r="F24" s="36"/>
      <c r="G24" s="55"/>
      <c r="H24" s="66"/>
      <c r="I24" s="55"/>
      <c r="J24" s="36"/>
      <c r="K24" s="55"/>
      <c r="L24" s="66"/>
      <c r="N24" s="38"/>
      <c r="O24" s="38"/>
      <c r="P24" s="38"/>
      <c r="Q24" s="86"/>
      <c r="R24" s="46"/>
      <c r="S24" s="89"/>
      <c r="T24" s="44"/>
      <c r="U24" s="16"/>
    </row>
    <row r="25" spans="2:21">
      <c r="B25" s="12" t="s">
        <v>66</v>
      </c>
      <c r="E25" s="14"/>
      <c r="F25" s="35"/>
      <c r="G25" s="72"/>
      <c r="H25" s="61"/>
      <c r="I25" s="55"/>
      <c r="J25" s="35"/>
      <c r="K25" s="72">
        <v>300</v>
      </c>
      <c r="L25" s="61"/>
      <c r="N25" s="37">
        <v>300</v>
      </c>
      <c r="O25" s="110">
        <f>-K25</f>
        <v>-300</v>
      </c>
      <c r="P25" s="110"/>
      <c r="Q25" s="86"/>
      <c r="R25" s="23"/>
      <c r="S25" s="99">
        <f>N25+P25</f>
        <v>300</v>
      </c>
      <c r="T25" s="88"/>
      <c r="U25" s="16"/>
    </row>
    <row r="26" spans="2:21">
      <c r="B26" s="12" t="s">
        <v>67</v>
      </c>
      <c r="E26" s="14"/>
      <c r="F26" s="35"/>
      <c r="G26" s="72">
        <v>500</v>
      </c>
      <c r="H26" s="61"/>
      <c r="I26" s="55"/>
      <c r="J26" s="35"/>
      <c r="K26" s="72">
        <v>300</v>
      </c>
      <c r="L26" s="61"/>
      <c r="N26" s="37">
        <f t="shared" ref="N26" si="2">G26+K26</f>
        <v>800</v>
      </c>
      <c r="O26" s="37"/>
      <c r="P26" s="85">
        <v>0</v>
      </c>
      <c r="Q26" s="86"/>
      <c r="R26" s="23"/>
      <c r="S26" s="99">
        <f>N26+P26</f>
        <v>800</v>
      </c>
      <c r="T26" s="88"/>
      <c r="U26" s="16"/>
    </row>
    <row r="27" spans="2:21">
      <c r="B27" s="12" t="s">
        <v>68</v>
      </c>
      <c r="E27" s="14"/>
      <c r="F27" s="35"/>
      <c r="G27" s="72">
        <v>5000</v>
      </c>
      <c r="H27" s="61"/>
      <c r="I27" s="55"/>
      <c r="J27" s="35"/>
      <c r="K27" s="72"/>
      <c r="L27" s="61"/>
      <c r="N27" s="37"/>
      <c r="O27" s="37"/>
      <c r="P27" s="85"/>
      <c r="Q27" s="86"/>
      <c r="R27" s="23"/>
      <c r="S27" s="99"/>
      <c r="T27" s="88"/>
      <c r="U27" s="16"/>
    </row>
    <row r="28" spans="2:21">
      <c r="B28" s="12" t="s">
        <v>69</v>
      </c>
      <c r="E28" s="14"/>
      <c r="F28" s="35"/>
      <c r="G28" s="60"/>
      <c r="H28" s="61"/>
      <c r="I28" s="55"/>
      <c r="J28" s="35"/>
      <c r="K28" s="60"/>
      <c r="L28" s="61"/>
      <c r="N28" s="38"/>
      <c r="O28" s="38"/>
      <c r="P28" s="38"/>
      <c r="Q28" s="86"/>
      <c r="R28" s="23"/>
      <c r="S28" s="87"/>
      <c r="T28" s="88"/>
      <c r="U28" s="16"/>
    </row>
    <row r="29" spans="2:21">
      <c r="C29" s="12" t="s">
        <v>70</v>
      </c>
      <c r="E29" s="14"/>
      <c r="F29" s="35">
        <v>14059.76</v>
      </c>
      <c r="G29" s="60"/>
      <c r="H29" s="61"/>
      <c r="I29" s="73"/>
      <c r="J29" s="35">
        <v>3900</v>
      </c>
      <c r="K29" s="60"/>
      <c r="L29" s="61"/>
      <c r="N29" s="37">
        <f t="shared" ref="N29:N30" si="3">J29+F29</f>
        <v>17959.760000000002</v>
      </c>
      <c r="O29" s="37"/>
      <c r="P29" s="85">
        <v>0</v>
      </c>
      <c r="Q29" s="86"/>
      <c r="R29" s="23">
        <f>N29+P29</f>
        <v>17959.760000000002</v>
      </c>
      <c r="S29" s="87"/>
      <c r="T29" s="88"/>
      <c r="U29" s="16"/>
    </row>
    <row r="30" spans="2:21">
      <c r="C30" s="12" t="s">
        <v>71</v>
      </c>
      <c r="E30" s="14"/>
      <c r="F30" s="65">
        <v>-3284.08</v>
      </c>
      <c r="G30" s="60"/>
      <c r="H30" s="61"/>
      <c r="I30" s="73"/>
      <c r="J30" s="65">
        <v>-128</v>
      </c>
      <c r="K30" s="60"/>
      <c r="L30" s="61"/>
      <c r="N30" s="92">
        <f t="shared" si="3"/>
        <v>-3412.08</v>
      </c>
      <c r="O30" s="111"/>
      <c r="P30" s="85">
        <v>0</v>
      </c>
      <c r="Q30" s="86"/>
      <c r="R30" s="92">
        <f>N30+P30</f>
        <v>-3412.08</v>
      </c>
      <c r="S30" s="87"/>
      <c r="T30" s="88"/>
      <c r="U30" s="16"/>
    </row>
    <row r="31" spans="2:21">
      <c r="B31" s="12" t="s">
        <v>72</v>
      </c>
      <c r="E31" s="14"/>
      <c r="F31" s="35"/>
      <c r="G31" s="60">
        <v>10775.68</v>
      </c>
      <c r="H31" s="61"/>
      <c r="I31" s="73"/>
      <c r="J31" s="35"/>
      <c r="K31" s="60">
        <f>SUM(J29:J30)</f>
        <v>3772</v>
      </c>
      <c r="L31" s="61"/>
      <c r="N31" s="37">
        <f t="shared" ref="N31" si="4">G31+K31</f>
        <v>14547.68</v>
      </c>
      <c r="O31" s="37"/>
      <c r="P31" s="85">
        <v>0</v>
      </c>
      <c r="Q31" s="86"/>
      <c r="R31" s="23"/>
      <c r="S31" s="87">
        <f>SUM(R29:R30)</f>
        <v>14547.680000000002</v>
      </c>
      <c r="T31" s="88"/>
      <c r="U31" s="16"/>
    </row>
    <row r="32" spans="2:21">
      <c r="B32" s="12" t="s">
        <v>73</v>
      </c>
      <c r="C32" s="27"/>
      <c r="D32" s="27"/>
      <c r="E32" s="67"/>
      <c r="F32" s="74"/>
      <c r="G32" s="75"/>
      <c r="H32" s="76">
        <v>16275.68</v>
      </c>
      <c r="I32" s="73"/>
      <c r="J32" s="74"/>
      <c r="K32" s="75"/>
      <c r="L32" s="76">
        <f>SUM(K25:K31)</f>
        <v>4372</v>
      </c>
      <c r="N32" s="37">
        <f>N31+SUM(N25:N26)</f>
        <v>15647.68</v>
      </c>
      <c r="O32" s="37"/>
      <c r="P32" s="85">
        <v>0</v>
      </c>
      <c r="Q32" s="86"/>
      <c r="R32" s="100"/>
      <c r="S32" s="101"/>
      <c r="T32" s="102">
        <f>SUM(S25:S31)</f>
        <v>15647.680000000002</v>
      </c>
      <c r="U32" s="16"/>
    </row>
    <row r="33" spans="2:21">
      <c r="E33" s="14"/>
      <c r="F33" s="36"/>
      <c r="G33" s="55"/>
      <c r="H33" s="54"/>
      <c r="I33" s="73"/>
      <c r="J33" s="36"/>
      <c r="K33" s="55"/>
      <c r="L33" s="54"/>
      <c r="N33" s="38"/>
      <c r="O33" s="38"/>
      <c r="P33" s="38"/>
      <c r="Q33" s="86"/>
      <c r="R33" s="46"/>
      <c r="S33" s="89"/>
      <c r="T33" s="48"/>
      <c r="U33" s="16"/>
    </row>
    <row r="34" spans="2:21">
      <c r="B34" s="71" t="s">
        <v>74</v>
      </c>
      <c r="E34" s="14"/>
      <c r="F34" s="36"/>
      <c r="G34" s="55"/>
      <c r="H34" s="66"/>
      <c r="I34" s="73"/>
      <c r="J34" s="36"/>
      <c r="K34" s="55"/>
      <c r="L34" s="66"/>
      <c r="N34" s="38"/>
      <c r="O34" s="38"/>
      <c r="P34" s="38"/>
      <c r="Q34" s="86"/>
      <c r="R34" s="46"/>
      <c r="S34" s="89"/>
      <c r="T34" s="44"/>
      <c r="U34" s="16"/>
    </row>
    <row r="35" spans="2:21">
      <c r="C35" s="12" t="s">
        <v>75</v>
      </c>
      <c r="E35" s="14"/>
      <c r="F35" s="36"/>
      <c r="G35" s="60">
        <v>82158.73000000001</v>
      </c>
      <c r="H35" s="66"/>
      <c r="I35" s="73"/>
      <c r="J35" s="36"/>
      <c r="K35" s="60">
        <v>120000</v>
      </c>
      <c r="L35" s="66"/>
      <c r="N35" s="37">
        <f t="shared" ref="N35:N36" si="5">G35+K35</f>
        <v>202158.73</v>
      </c>
      <c r="O35" s="110">
        <f>-G35</f>
        <v>-82158.73000000001</v>
      </c>
      <c r="P35" s="110"/>
      <c r="Q35" s="86"/>
      <c r="R35" s="46"/>
      <c r="S35" s="99">
        <f>N35+P35</f>
        <v>202158.73</v>
      </c>
      <c r="T35" s="44"/>
      <c r="U35" s="16"/>
    </row>
    <row r="36" spans="2:21">
      <c r="C36" s="12" t="s">
        <v>76</v>
      </c>
      <c r="E36" s="14"/>
      <c r="F36" s="36"/>
      <c r="G36" s="60">
        <v>58627.447142857127</v>
      </c>
      <c r="H36" s="77"/>
      <c r="I36" s="73"/>
      <c r="J36" s="36"/>
      <c r="K36" s="60">
        <f>L21-L32-K35</f>
        <v>91496.73000000001</v>
      </c>
      <c r="L36" s="77"/>
      <c r="N36" s="37">
        <f t="shared" si="5"/>
        <v>150124.17714285714</v>
      </c>
      <c r="O36" s="37"/>
      <c r="P36" s="85">
        <v>0</v>
      </c>
      <c r="Q36" s="86"/>
      <c r="R36" s="46"/>
      <c r="S36" s="99">
        <f>N36+P36</f>
        <v>150124.17714285714</v>
      </c>
      <c r="T36" s="45"/>
      <c r="U36" s="16"/>
    </row>
    <row r="37" spans="2:21">
      <c r="B37" s="12" t="s">
        <v>77</v>
      </c>
      <c r="C37" s="27"/>
      <c r="D37" s="27"/>
      <c r="E37" s="67"/>
      <c r="F37" s="68"/>
      <c r="G37" s="78"/>
      <c r="H37" s="79">
        <v>140786.17714285714</v>
      </c>
      <c r="I37" s="73"/>
      <c r="J37" s="68"/>
      <c r="K37" s="78"/>
      <c r="L37" s="79">
        <f>SUM(K35:K36)</f>
        <v>211496.73</v>
      </c>
      <c r="N37" s="37">
        <f>L37+H37</f>
        <v>352282.90714285715</v>
      </c>
      <c r="O37" s="37"/>
      <c r="P37" s="85">
        <v>0</v>
      </c>
      <c r="Q37" s="86"/>
      <c r="R37" s="93"/>
      <c r="S37" s="103"/>
      <c r="T37" s="104">
        <f>SUM(S35:S36)</f>
        <v>352282.90714285715</v>
      </c>
      <c r="U37" s="16"/>
    </row>
    <row r="38" spans="2:21">
      <c r="E38" s="14"/>
      <c r="F38" s="36"/>
      <c r="G38" s="55"/>
      <c r="H38" s="80"/>
      <c r="I38" s="73"/>
      <c r="J38" s="36"/>
      <c r="K38" s="55"/>
      <c r="L38" s="80"/>
      <c r="N38" s="38"/>
      <c r="O38" s="38"/>
      <c r="P38" s="38"/>
      <c r="Q38" s="86"/>
      <c r="R38" s="46"/>
      <c r="S38" s="89"/>
      <c r="T38" s="105"/>
      <c r="U38" s="16"/>
    </row>
    <row r="39" spans="2:21">
      <c r="B39" s="12" t="s">
        <v>78</v>
      </c>
      <c r="C39" s="27"/>
      <c r="D39" s="27"/>
      <c r="E39" s="67"/>
      <c r="F39" s="81"/>
      <c r="G39" s="82"/>
      <c r="H39" s="83">
        <v>157061.85714285713</v>
      </c>
      <c r="I39" s="73"/>
      <c r="J39" s="81"/>
      <c r="K39" s="82"/>
      <c r="L39" s="83">
        <f>L32+L37</f>
        <v>215868.73</v>
      </c>
      <c r="N39" s="39">
        <f>L39+H39</f>
        <v>372930.58714285714</v>
      </c>
      <c r="O39" s="39"/>
      <c r="P39" s="106">
        <v>0</v>
      </c>
      <c r="Q39" s="86"/>
      <c r="R39" s="107"/>
      <c r="S39" s="108"/>
      <c r="T39" s="109">
        <f>T32+T37</f>
        <v>367930.58714285714</v>
      </c>
      <c r="U39" s="16"/>
    </row>
    <row r="40" spans="2:21">
      <c r="N40" s="17"/>
      <c r="O40" s="17"/>
      <c r="P40" s="17"/>
      <c r="R40" s="17"/>
      <c r="S40" s="17"/>
      <c r="T40" s="17"/>
    </row>
  </sheetData>
  <mergeCells count="12">
    <mergeCell ref="R2:T2"/>
    <mergeCell ref="R3:T3"/>
    <mergeCell ref="R4:T4"/>
    <mergeCell ref="F4:H4"/>
    <mergeCell ref="J2:L2"/>
    <mergeCell ref="J3:L3"/>
    <mergeCell ref="J4:L4"/>
    <mergeCell ref="N2:N4"/>
    <mergeCell ref="P2:P4"/>
    <mergeCell ref="F2:H2"/>
    <mergeCell ref="F3:H3"/>
    <mergeCell ref="O2:O4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e645488-6fd6-46e5-8e0c-bbe6f151e32e">
      <Terms xmlns="http://schemas.microsoft.com/office/infopath/2007/PartnerControls"/>
    </lcf76f155ced4ddcb4097134ff3c332f>
    <TaxCatchAll xmlns="cff330f7-cf22-4164-ab59-4b915ccf0943" xsi:nil="true"/>
    <_Flow_SignoffStatus xmlns="ce645488-6fd6-46e5-8e0c-bbe6f151e32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582854F196124490A1F658931F55CD" ma:contentTypeVersion="17" ma:contentTypeDescription="Create a new document." ma:contentTypeScope="" ma:versionID="c0da6e9b27b8525f387d904b169367bc">
  <xsd:schema xmlns:xsd="http://www.w3.org/2001/XMLSchema" xmlns:xs="http://www.w3.org/2001/XMLSchema" xmlns:p="http://schemas.microsoft.com/office/2006/metadata/properties" xmlns:ns2="ce645488-6fd6-46e5-8e0c-bbe6f151e32e" xmlns:ns3="cff330f7-cf22-4164-ab59-4b915ccf0943" targetNamespace="http://schemas.microsoft.com/office/2006/metadata/properties" ma:root="true" ma:fieldsID="073ba13a2417ada1f6603a7d91698bad" ns2:_="" ns3:_="">
    <xsd:import namespace="ce645488-6fd6-46e5-8e0c-bbe6f151e32e"/>
    <xsd:import namespace="cff330f7-cf22-4164-ab59-4b915ccf09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645488-6fd6-46e5-8e0c-bbe6f151e3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cd7462e-62a1-445b-83df-7bbe39f9df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f330f7-cf22-4164-ab59-4b915ccf094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71b69ab-7e4f-42d4-b544-12220c57194d}" ma:internalName="TaxCatchAll" ma:showField="CatchAllData" ma:web="cff330f7-cf22-4164-ab59-4b915ccf09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C010F8-033F-4505-998D-E559A7256031}"/>
</file>

<file path=customXml/itemProps2.xml><?xml version="1.0" encoding="utf-8"?>
<ds:datastoreItem xmlns:ds="http://schemas.openxmlformats.org/officeDocument/2006/customXml" ds:itemID="{C91843F2-BAC8-4761-BEE7-1D977E47883F}"/>
</file>

<file path=customXml/itemProps3.xml><?xml version="1.0" encoding="utf-8"?>
<ds:datastoreItem xmlns:ds="http://schemas.openxmlformats.org/officeDocument/2006/customXml" ds:itemID="{53D73E51-5D97-4FDF-BAE2-C92090F531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Liz</dc:creator>
  <cp:keywords/>
  <dc:description/>
  <cp:lastModifiedBy>Joelle Twigden</cp:lastModifiedBy>
  <cp:revision/>
  <dcterms:created xsi:type="dcterms:W3CDTF">2022-07-13T02:06:14Z</dcterms:created>
  <dcterms:modified xsi:type="dcterms:W3CDTF">2022-12-22T02:21:28Z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96ed6d7-747c-41fd-b042-ff14484edc24_Enabled">
    <vt:lpwstr>true</vt:lpwstr>
  </property>
  <property fmtid="{D5CDD505-2E9C-101B-9397-08002B2CF9AE}" pid="3" name="MSIP_Label_c96ed6d7-747c-41fd-b042-ff14484edc24_SetDate">
    <vt:lpwstr>2022-07-13T02:06:14Z</vt:lpwstr>
  </property>
  <property fmtid="{D5CDD505-2E9C-101B-9397-08002B2CF9AE}" pid="4" name="MSIP_Label_c96ed6d7-747c-41fd-b042-ff14484edc24_Method">
    <vt:lpwstr>Standard</vt:lpwstr>
  </property>
  <property fmtid="{D5CDD505-2E9C-101B-9397-08002B2CF9AE}" pid="5" name="MSIP_Label_c96ed6d7-747c-41fd-b042-ff14484edc24_Name">
    <vt:lpwstr>defa4170-0d19-0005-0004-bc88714345d2</vt:lpwstr>
  </property>
  <property fmtid="{D5CDD505-2E9C-101B-9397-08002B2CF9AE}" pid="6" name="MSIP_Label_c96ed6d7-747c-41fd-b042-ff14484edc24_SiteId">
    <vt:lpwstr>6a425d0d-58f2-4e36-8689-10002b2ec567</vt:lpwstr>
  </property>
  <property fmtid="{D5CDD505-2E9C-101B-9397-08002B2CF9AE}" pid="7" name="MSIP_Label_c96ed6d7-747c-41fd-b042-ff14484edc24_ActionId">
    <vt:lpwstr>ebee5973-9191-46a0-a8a0-ee7ca6faa5cc</vt:lpwstr>
  </property>
  <property fmtid="{D5CDD505-2E9C-101B-9397-08002B2CF9AE}" pid="8" name="MSIP_Label_c96ed6d7-747c-41fd-b042-ff14484edc24_ContentBits">
    <vt:lpwstr>0</vt:lpwstr>
  </property>
  <property fmtid="{D5CDD505-2E9C-101B-9397-08002B2CF9AE}" pid="9" name="ContentTypeId">
    <vt:lpwstr>0x0101009B582854F196124490A1F658931F55CD</vt:lpwstr>
  </property>
  <property fmtid="{D5CDD505-2E9C-101B-9397-08002B2CF9AE}" pid="10" name="MediaServiceImageTags">
    <vt:lpwstr/>
  </property>
</Properties>
</file>