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27AE4416-CE0D-4579-9061-0B37AB32D850}" xr6:coauthVersionLast="47" xr6:coauthVersionMax="47" xr10:uidLastSave="{00000000-0000-0000-0000-000000000000}"/>
  <bookViews>
    <workbookView xWindow="2660" yWindow="-19150" windowWidth="28800" windowHeight="15290" activeTab="4" xr2:uid="{00000000-000D-0000-FFFF-FFFF00000000}"/>
  </bookViews>
  <sheets>
    <sheet name="Task2.1-Trial Balance" sheetId="1" r:id="rId1"/>
    <sheet name="Task2.2-Trial Balance" sheetId="6" r:id="rId2"/>
    <sheet name="Task 2.3-Profit&amp; Loss Statement" sheetId="3" r:id="rId3"/>
    <sheet name="Task 2.3-Balance Sheet" sheetId="4" r:id="rId4"/>
    <sheet name="Task 2.3-Cash Flow Statemen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5" l="1"/>
  <c r="B12" i="5" s="1"/>
  <c r="B16" i="5" s="1"/>
  <c r="B17" i="5" s="1"/>
  <c r="B9" i="5"/>
  <c r="B8" i="5"/>
  <c r="D28" i="4"/>
  <c r="C28" i="4"/>
  <c r="D20" i="4"/>
  <c r="D21" i="4" s="1"/>
  <c r="C20" i="4"/>
  <c r="C21" i="4" s="1"/>
  <c r="C19" i="4"/>
  <c r="C18" i="4"/>
  <c r="D13" i="4"/>
  <c r="C12" i="4"/>
  <c r="C13" i="4" s="1"/>
  <c r="D10" i="4"/>
  <c r="D14" i="4" s="1"/>
  <c r="C9" i="4"/>
  <c r="C10" i="4" s="1"/>
  <c r="B21" i="3"/>
  <c r="B12" i="3"/>
  <c r="B13" i="3" s="1"/>
  <c r="B9" i="3"/>
  <c r="B8" i="3"/>
  <c r="F15" i="6"/>
  <c r="E15" i="6"/>
  <c r="E13" i="6"/>
  <c r="D11" i="6"/>
  <c r="D15" i="6" s="1"/>
  <c r="D10" i="6"/>
  <c r="E6" i="6"/>
  <c r="E8" i="1"/>
  <c r="D8" i="1"/>
  <c r="C14" i="4" l="1"/>
  <c r="C23" i="4" s="1"/>
  <c r="D23" i="4"/>
  <c r="B15" i="3"/>
  <c r="B23" i="3" s="1"/>
</calcChain>
</file>

<file path=xl/sharedStrings.xml><?xml version="1.0" encoding="utf-8"?>
<sst xmlns="http://schemas.openxmlformats.org/spreadsheetml/2006/main" count="109" uniqueCount="72">
  <si>
    <t>Account Code</t>
  </si>
  <si>
    <t>Account</t>
  </si>
  <si>
    <t>Account Type</t>
  </si>
  <si>
    <t>Revenue</t>
  </si>
  <si>
    <t>Direct Costs</t>
  </si>
  <si>
    <t>Expense</t>
  </si>
  <si>
    <t>Bank</t>
  </si>
  <si>
    <t>Current Asset</t>
  </si>
  <si>
    <t>Current Liability</t>
  </si>
  <si>
    <t>GST</t>
  </si>
  <si>
    <t>Equity</t>
  </si>
  <si>
    <t>Total</t>
  </si>
  <si>
    <t>As at 30 June 20YY</t>
  </si>
  <si>
    <t>Profit and Loss</t>
  </si>
  <si>
    <t>Trading Income</t>
  </si>
  <si>
    <t>Total Trading Income</t>
  </si>
  <si>
    <t>Cost of Sales</t>
  </si>
  <si>
    <t>Total Cost of Sales</t>
  </si>
  <si>
    <t>Gross Profit</t>
  </si>
  <si>
    <t>Operating Expenses</t>
  </si>
  <si>
    <t>Total Operating Expenses</t>
  </si>
  <si>
    <t>Net Profit</t>
  </si>
  <si>
    <t>Statement of Cash Flows</t>
  </si>
  <si>
    <t>Operating Activities</t>
  </si>
  <si>
    <t>Receipts from customers</t>
  </si>
  <si>
    <t>Payments to suppliers and employees</t>
  </si>
  <si>
    <t>Net Cash Flows from Operating Activities</t>
  </si>
  <si>
    <t>Net Cash Flows</t>
  </si>
  <si>
    <t>Cash and Cash Equivalents</t>
  </si>
  <si>
    <t>Cash and cash equivalents at beginning of period</t>
  </si>
  <si>
    <t>Cash and cash equivalents at end of period</t>
  </si>
  <si>
    <t>Net change in cash for period</t>
  </si>
  <si>
    <t>Balance Sheet</t>
  </si>
  <si>
    <t>Assets</t>
  </si>
  <si>
    <t>Total Bank</t>
  </si>
  <si>
    <t>Current Assets</t>
  </si>
  <si>
    <t>Total Current Assets</t>
  </si>
  <si>
    <t>Total Assets</t>
  </si>
  <si>
    <t>Liabilities</t>
  </si>
  <si>
    <t>Current Liabilities</t>
  </si>
  <si>
    <t>Total Current Liabilities</t>
  </si>
  <si>
    <t>Total Liabilities</t>
  </si>
  <si>
    <t>Net Assets</t>
  </si>
  <si>
    <t>Current Year Earnings</t>
  </si>
  <si>
    <t>Total Equity</t>
  </si>
  <si>
    <t>Trial Balance</t>
  </si>
  <si>
    <t>Debit - Year to date</t>
  </si>
  <si>
    <t>Credit - Year to date</t>
  </si>
  <si>
    <t>601</t>
  </si>
  <si>
    <t>980</t>
  </si>
  <si>
    <t>310</t>
  </si>
  <si>
    <t>Cost of Goods Sold</t>
  </si>
  <si>
    <t>412</t>
  </si>
  <si>
    <t>Consulting &amp; Accounting</t>
  </si>
  <si>
    <t>469</t>
  </si>
  <si>
    <t>Rent</t>
  </si>
  <si>
    <t>610</t>
  </si>
  <si>
    <t>Accounts Receivable</t>
  </si>
  <si>
    <t>800</t>
  </si>
  <si>
    <t>Accounts Payable</t>
  </si>
  <si>
    <t>820</t>
  </si>
  <si>
    <t>As at 30 June 20YY+1</t>
  </si>
  <si>
    <t>30 Jun 20YY</t>
  </si>
  <si>
    <t>For the year ended 30 June 20YY+1</t>
  </si>
  <si>
    <t>20YY+1</t>
  </si>
  <si>
    <t>30 Jun 20YY+1</t>
  </si>
  <si>
    <t>Advertising</t>
  </si>
  <si>
    <t>Bounce Fitness Nutrition Partners</t>
  </si>
  <si>
    <t>Suncorp - Bounce Fitness NP</t>
  </si>
  <si>
    <t>200</t>
  </si>
  <si>
    <t>Sales</t>
  </si>
  <si>
    <t>Partners Funds Introduced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</si>
</sst>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20"/>
      <name val="Arial"/>
    </font>
    <font>
      <sz val="14"/>
      <name val="Arial"/>
    </font>
    <font>
      <b/>
      <sz val="8"/>
      <name val="Arial"/>
    </font>
    <font>
      <sz val="8"/>
      <name val="Arial"/>
    </font>
    <font>
      <b/>
      <sz val="10"/>
      <name val="Arial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18">
    <xf numFmtId="0" fontId="0" fillId="0" borderId="0" xfId="0" applyProtection="1"/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2" xfId="0" applyFont="1" applyBorder="1" applyAlignment="1">
      <alignment vertical="center"/>
    </xf>
    <xf numFmtId="165" fontId="0" fillId="0" borderId="0" xfId="0" applyNumberForma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3">
    <cellStyle name="Normal" xfId="0" builtinId="0"/>
    <cellStyle name="Normal 2" xfId="1" xr:uid="{9BCE0719-E41D-4826-B90C-C967B6ACDB58}"/>
    <cellStyle name="Normal 3" xfId="2" xr:uid="{1890C58D-A65D-4408-9D6D-AA06109C25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showGridLines="0" zoomScale="150" zoomScaleNormal="150" workbookViewId="0">
      <selection sqref="A1:E1"/>
    </sheetView>
  </sheetViews>
  <sheetFormatPr defaultRowHeight="12.75" x14ac:dyDescent="0.35"/>
  <cols>
    <col min="1" max="1" width="12" style="1" customWidth="1"/>
    <col min="2" max="2" width="22.265625" style="1" customWidth="1"/>
    <col min="3" max="3" width="11.59765625" style="1" customWidth="1"/>
    <col min="4" max="4" width="15.73046875" style="1" customWidth="1"/>
    <col min="5" max="5" width="16.59765625" style="1" customWidth="1"/>
    <col min="6" max="16384" width="9.06640625" style="1"/>
  </cols>
  <sheetData>
    <row r="1" spans="1:5" ht="25.5" customHeight="1" x14ac:dyDescent="0.35">
      <c r="A1" s="14" t="s">
        <v>45</v>
      </c>
      <c r="B1" s="14"/>
      <c r="C1" s="14"/>
      <c r="D1" s="14"/>
      <c r="E1" s="14"/>
    </row>
    <row r="2" spans="1:5" ht="18" customHeight="1" x14ac:dyDescent="0.35">
      <c r="A2" s="15" t="s">
        <v>67</v>
      </c>
      <c r="B2" s="15"/>
      <c r="C2" s="15"/>
      <c r="D2" s="15"/>
      <c r="E2" s="15"/>
    </row>
    <row r="3" spans="1:5" ht="18" customHeight="1" x14ac:dyDescent="0.35">
      <c r="A3" s="15" t="s">
        <v>12</v>
      </c>
      <c r="B3" s="15"/>
      <c r="C3" s="15"/>
      <c r="D3" s="15"/>
      <c r="E3" s="15"/>
    </row>
    <row r="4" spans="1:5" ht="13.25" customHeight="1" x14ac:dyDescent="0.35"/>
    <row r="5" spans="1:5" ht="10.5" customHeight="1" x14ac:dyDescent="0.35">
      <c r="A5" s="2" t="s">
        <v>0</v>
      </c>
      <c r="B5" s="2" t="s">
        <v>1</v>
      </c>
      <c r="C5" s="2" t="s">
        <v>2</v>
      </c>
      <c r="D5" s="3" t="s">
        <v>46</v>
      </c>
      <c r="E5" s="3" t="s">
        <v>47</v>
      </c>
    </row>
    <row r="6" spans="1:5" ht="10.5" customHeight="1" x14ac:dyDescent="0.35">
      <c r="A6" s="4" t="s">
        <v>48</v>
      </c>
      <c r="B6" s="4" t="s">
        <v>68</v>
      </c>
      <c r="C6" s="4" t="s">
        <v>6</v>
      </c>
      <c r="D6" s="5">
        <v>50000</v>
      </c>
      <c r="E6" s="4"/>
    </row>
    <row r="7" spans="1:5" ht="10.5" customHeight="1" x14ac:dyDescent="0.35">
      <c r="A7" s="4" t="s">
        <v>49</v>
      </c>
      <c r="B7" s="4" t="s">
        <v>71</v>
      </c>
      <c r="C7" s="4" t="s">
        <v>10</v>
      </c>
      <c r="D7" s="4"/>
      <c r="E7" s="5">
        <v>50000</v>
      </c>
    </row>
    <row r="8" spans="1:5" ht="10.5" customHeight="1" x14ac:dyDescent="0.35">
      <c r="A8" s="6" t="s">
        <v>11</v>
      </c>
      <c r="B8" s="6"/>
      <c r="C8" s="6"/>
      <c r="D8" s="7">
        <f>SUM(D6:D7)</f>
        <v>50000</v>
      </c>
      <c r="E8" s="7">
        <f>SUM(E6:E7)</f>
        <v>50000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9D485-3167-49F0-899C-BACC7F536760}">
  <dimension ref="A1:F16"/>
  <sheetViews>
    <sheetView showGridLines="0" zoomScale="150" zoomScaleNormal="150" workbookViewId="0">
      <selection sqref="A1:F1"/>
    </sheetView>
  </sheetViews>
  <sheetFormatPr defaultRowHeight="12.75" x14ac:dyDescent="0.35"/>
  <cols>
    <col min="1" max="1" width="12" style="1" customWidth="1"/>
    <col min="2" max="2" width="22.265625" style="1" customWidth="1"/>
    <col min="3" max="3" width="11.59765625" style="1" customWidth="1"/>
    <col min="4" max="4" width="15.73046875" style="1" customWidth="1"/>
    <col min="5" max="5" width="16.59765625" style="1" customWidth="1"/>
    <col min="6" max="6" width="9.86328125" style="1" customWidth="1"/>
    <col min="7" max="16384" width="9.06640625" style="1"/>
  </cols>
  <sheetData>
    <row r="1" spans="1:6" ht="25.5" customHeight="1" x14ac:dyDescent="0.35">
      <c r="A1" s="14" t="s">
        <v>45</v>
      </c>
      <c r="B1" s="14"/>
      <c r="C1" s="14"/>
      <c r="D1" s="14"/>
      <c r="E1" s="14"/>
      <c r="F1" s="14"/>
    </row>
    <row r="2" spans="1:6" ht="18" customHeight="1" x14ac:dyDescent="0.35">
      <c r="A2" s="15" t="s">
        <v>67</v>
      </c>
      <c r="B2" s="15"/>
      <c r="C2" s="15"/>
      <c r="D2" s="15"/>
      <c r="E2" s="15"/>
      <c r="F2" s="15"/>
    </row>
    <row r="3" spans="1:6" ht="18" customHeight="1" x14ac:dyDescent="0.35">
      <c r="A3" s="15" t="s">
        <v>61</v>
      </c>
      <c r="B3" s="15"/>
      <c r="C3" s="15"/>
      <c r="D3" s="15"/>
      <c r="E3" s="15"/>
      <c r="F3" s="15"/>
    </row>
    <row r="4" spans="1:6" ht="13.25" customHeight="1" x14ac:dyDescent="0.35"/>
    <row r="5" spans="1:6" ht="10.5" customHeight="1" x14ac:dyDescent="0.35">
      <c r="A5" s="2" t="s">
        <v>0</v>
      </c>
      <c r="B5" s="2" t="s">
        <v>1</v>
      </c>
      <c r="C5" s="2" t="s">
        <v>2</v>
      </c>
      <c r="D5" s="3" t="s">
        <v>46</v>
      </c>
      <c r="E5" s="3" t="s">
        <v>47</v>
      </c>
      <c r="F5" s="3" t="s">
        <v>62</v>
      </c>
    </row>
    <row r="6" spans="1:6" ht="10.5" customHeight="1" x14ac:dyDescent="0.35">
      <c r="A6" s="12" t="s">
        <v>69</v>
      </c>
      <c r="B6" s="4" t="s">
        <v>70</v>
      </c>
      <c r="C6" s="4" t="s">
        <v>3</v>
      </c>
      <c r="D6" s="4"/>
      <c r="E6" s="5">
        <f>6190+6500+1000+500+50</f>
        <v>14240</v>
      </c>
      <c r="F6" s="5">
        <v>0</v>
      </c>
    </row>
    <row r="7" spans="1:6" ht="10.5" customHeight="1" x14ac:dyDescent="0.35">
      <c r="A7" s="4" t="s">
        <v>50</v>
      </c>
      <c r="B7" s="4" t="s">
        <v>51</v>
      </c>
      <c r="C7" s="4" t="s">
        <v>4</v>
      </c>
      <c r="D7" s="5">
        <v>2500</v>
      </c>
      <c r="E7" s="4"/>
      <c r="F7" s="5">
        <v>0</v>
      </c>
    </row>
    <row r="8" spans="1:6" ht="10.5" customHeight="1" x14ac:dyDescent="0.35">
      <c r="A8" s="4" t="s">
        <v>52</v>
      </c>
      <c r="B8" s="4" t="s">
        <v>53</v>
      </c>
      <c r="C8" s="4" t="s">
        <v>5</v>
      </c>
      <c r="D8" s="5">
        <v>500</v>
      </c>
      <c r="E8" s="4"/>
      <c r="F8" s="5">
        <v>0</v>
      </c>
    </row>
    <row r="9" spans="1:6" x14ac:dyDescent="0.35">
      <c r="A9" s="4" t="s">
        <v>54</v>
      </c>
      <c r="B9" s="4" t="s">
        <v>55</v>
      </c>
      <c r="C9" s="4" t="s">
        <v>5</v>
      </c>
      <c r="D9" s="5">
        <v>2500</v>
      </c>
      <c r="E9" s="4"/>
      <c r="F9" s="5">
        <v>0</v>
      </c>
    </row>
    <row r="10" spans="1:6" x14ac:dyDescent="0.35">
      <c r="A10" s="4" t="s">
        <v>48</v>
      </c>
      <c r="B10" s="4" t="s">
        <v>68</v>
      </c>
      <c r="C10" s="4" t="s">
        <v>6</v>
      </c>
      <c r="D10" s="5">
        <f>50000+550+55-550-2750</f>
        <v>47305</v>
      </c>
      <c r="E10" s="4"/>
      <c r="F10" s="5">
        <v>50000</v>
      </c>
    </row>
    <row r="11" spans="1:6" x14ac:dyDescent="0.35">
      <c r="A11" s="4" t="s">
        <v>56</v>
      </c>
      <c r="B11" s="4" t="s">
        <v>57</v>
      </c>
      <c r="C11" s="4" t="s">
        <v>7</v>
      </c>
      <c r="D11" s="5">
        <f>6809+7150+1100</f>
        <v>15059</v>
      </c>
      <c r="E11" s="4"/>
      <c r="F11" s="5">
        <v>0</v>
      </c>
    </row>
    <row r="12" spans="1:6" x14ac:dyDescent="0.35">
      <c r="A12" s="4" t="s">
        <v>58</v>
      </c>
      <c r="B12" s="4" t="s">
        <v>59</v>
      </c>
      <c r="C12" s="4" t="s">
        <v>8</v>
      </c>
      <c r="D12" s="4"/>
      <c r="E12" s="5">
        <v>2750</v>
      </c>
      <c r="F12" s="5">
        <v>0</v>
      </c>
    </row>
    <row r="13" spans="1:6" x14ac:dyDescent="0.35">
      <c r="A13" s="4" t="s">
        <v>60</v>
      </c>
      <c r="B13" s="4" t="s">
        <v>9</v>
      </c>
      <c r="C13" s="4" t="s">
        <v>8</v>
      </c>
      <c r="D13" s="4"/>
      <c r="E13" s="5">
        <f>619+650+100-250+50+5-50-250</f>
        <v>874</v>
      </c>
      <c r="F13" s="5">
        <v>0</v>
      </c>
    </row>
    <row r="14" spans="1:6" x14ac:dyDescent="0.35">
      <c r="A14" s="4" t="s">
        <v>49</v>
      </c>
      <c r="B14" s="4" t="s">
        <v>71</v>
      </c>
      <c r="C14" s="4" t="s">
        <v>10</v>
      </c>
      <c r="D14" s="4"/>
      <c r="E14" s="5">
        <v>50000</v>
      </c>
      <c r="F14" s="5">
        <v>-50000</v>
      </c>
    </row>
    <row r="15" spans="1:6" x14ac:dyDescent="0.35">
      <c r="A15" s="6" t="s">
        <v>11</v>
      </c>
      <c r="B15" s="6"/>
      <c r="C15" s="6"/>
      <c r="D15" s="7">
        <f>SUM(D6:D14)</f>
        <v>67864</v>
      </c>
      <c r="E15" s="7">
        <f>SUM(E6:E14)</f>
        <v>67864</v>
      </c>
      <c r="F15" s="7">
        <f>SUM(F6:F14)</f>
        <v>0</v>
      </c>
    </row>
    <row r="16" spans="1:6" x14ac:dyDescent="0.35">
      <c r="E16" s="13"/>
    </row>
  </sheetData>
  <mergeCells count="3">
    <mergeCell ref="A1:F1"/>
    <mergeCell ref="A2:F2"/>
    <mergeCell ref="A3:F3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30628-E624-479C-9CC3-32A0F5FCF098}">
  <dimension ref="A1:B23"/>
  <sheetViews>
    <sheetView showGridLines="0" zoomScale="150" zoomScaleNormal="150" workbookViewId="0">
      <selection sqref="A1:B1"/>
    </sheetView>
  </sheetViews>
  <sheetFormatPr defaultRowHeight="12.75" x14ac:dyDescent="0.35"/>
  <cols>
    <col min="1" max="1" width="23.46484375" style="1" customWidth="1"/>
    <col min="2" max="2" width="8.73046875" style="1" customWidth="1"/>
    <col min="3" max="16384" width="9.06640625" style="1"/>
  </cols>
  <sheetData>
    <row r="1" spans="1:2" ht="25.15" customHeight="1" x14ac:dyDescent="0.35">
      <c r="A1" s="14" t="s">
        <v>13</v>
      </c>
      <c r="B1" s="14"/>
    </row>
    <row r="2" spans="1:2" ht="32.25" customHeight="1" x14ac:dyDescent="0.35">
      <c r="A2" s="15" t="s">
        <v>67</v>
      </c>
      <c r="B2" s="15"/>
    </row>
    <row r="3" spans="1:2" ht="17.25" customHeight="1" x14ac:dyDescent="0.35">
      <c r="A3" s="15" t="s">
        <v>63</v>
      </c>
      <c r="B3" s="15"/>
    </row>
    <row r="5" spans="1:2" x14ac:dyDescent="0.35">
      <c r="A5" s="2" t="s">
        <v>1</v>
      </c>
      <c r="B5" s="3" t="s">
        <v>64</v>
      </c>
    </row>
    <row r="7" spans="1:2" ht="13.15" x14ac:dyDescent="0.35">
      <c r="A7" s="16" t="s">
        <v>14</v>
      </c>
      <c r="B7" s="16"/>
    </row>
    <row r="8" spans="1:2" x14ac:dyDescent="0.35">
      <c r="A8" s="4" t="s">
        <v>70</v>
      </c>
      <c r="B8" s="5">
        <f>6190+6500+1000+500+50</f>
        <v>14240</v>
      </c>
    </row>
    <row r="9" spans="1:2" x14ac:dyDescent="0.35">
      <c r="A9" s="6" t="s">
        <v>15</v>
      </c>
      <c r="B9" s="7">
        <f>SUM(B8:B8)</f>
        <v>14240</v>
      </c>
    </row>
    <row r="11" spans="1:2" ht="13.15" x14ac:dyDescent="0.35">
      <c r="A11" s="16" t="s">
        <v>16</v>
      </c>
      <c r="B11" s="16"/>
    </row>
    <row r="12" spans="1:2" x14ac:dyDescent="0.35">
      <c r="A12" s="4" t="s">
        <v>51</v>
      </c>
      <c r="B12" s="5">
        <f>2500+5000</f>
        <v>7500</v>
      </c>
    </row>
    <row r="13" spans="1:2" x14ac:dyDescent="0.35">
      <c r="A13" s="6" t="s">
        <v>17</v>
      </c>
      <c r="B13" s="7">
        <f>B12</f>
        <v>7500</v>
      </c>
    </row>
    <row r="15" spans="1:2" x14ac:dyDescent="0.35">
      <c r="A15" s="8" t="s">
        <v>18</v>
      </c>
      <c r="B15" s="9">
        <f>(B9 - B13)</f>
        <v>6740</v>
      </c>
    </row>
    <row r="17" spans="1:2" ht="13.15" x14ac:dyDescent="0.35">
      <c r="A17" s="16" t="s">
        <v>19</v>
      </c>
      <c r="B17" s="16"/>
    </row>
    <row r="18" spans="1:2" x14ac:dyDescent="0.35">
      <c r="A18" s="4" t="s">
        <v>66</v>
      </c>
      <c r="B18" s="5">
        <v>3000</v>
      </c>
    </row>
    <row r="19" spans="1:2" x14ac:dyDescent="0.35">
      <c r="A19" s="4" t="s">
        <v>53</v>
      </c>
      <c r="B19" s="5">
        <v>500</v>
      </c>
    </row>
    <row r="20" spans="1:2" x14ac:dyDescent="0.35">
      <c r="A20" s="4" t="s">
        <v>55</v>
      </c>
      <c r="B20" s="5">
        <v>2500</v>
      </c>
    </row>
    <row r="21" spans="1:2" x14ac:dyDescent="0.35">
      <c r="A21" s="6" t="s">
        <v>20</v>
      </c>
      <c r="B21" s="7">
        <f>SUM(B18:B20)</f>
        <v>6000</v>
      </c>
    </row>
    <row r="23" spans="1:2" x14ac:dyDescent="0.35">
      <c r="A23" s="8" t="s">
        <v>21</v>
      </c>
      <c r="B23" s="9">
        <f>((B15 + 0) - B21)</f>
        <v>740</v>
      </c>
    </row>
  </sheetData>
  <mergeCells count="6">
    <mergeCell ref="A17:B17"/>
    <mergeCell ref="A1:B1"/>
    <mergeCell ref="A2:B2"/>
    <mergeCell ref="A3:B3"/>
    <mergeCell ref="A7:B7"/>
    <mergeCell ref="A11:B1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CCF3-DF2C-463D-AA54-BFFA5AF91CF0}">
  <dimension ref="A1:D36"/>
  <sheetViews>
    <sheetView topLeftCell="A14" zoomScaleNormal="100" workbookViewId="0">
      <selection activeCell="B28" sqref="B28"/>
    </sheetView>
  </sheetViews>
  <sheetFormatPr defaultRowHeight="12.75" x14ac:dyDescent="0.35"/>
  <cols>
    <col min="1" max="1" width="1" style="1" customWidth="1"/>
    <col min="2" max="2" width="22.265625" style="1" customWidth="1"/>
    <col min="3" max="3" width="10.6640625" style="1" bestFit="1" customWidth="1"/>
    <col min="4" max="4" width="9.06640625" style="1" bestFit="1" customWidth="1"/>
    <col min="5" max="16384" width="9.06640625" style="1"/>
  </cols>
  <sheetData>
    <row r="1" spans="1:4" ht="25.15" x14ac:dyDescent="0.35">
      <c r="A1" s="14" t="s">
        <v>32</v>
      </c>
      <c r="B1" s="14"/>
      <c r="C1" s="14"/>
      <c r="D1" s="14"/>
    </row>
    <row r="2" spans="1:4" ht="17.25" x14ac:dyDescent="0.35">
      <c r="A2" s="15" t="s">
        <v>67</v>
      </c>
      <c r="B2" s="15"/>
      <c r="C2" s="15"/>
      <c r="D2" s="15"/>
    </row>
    <row r="3" spans="1:4" ht="17.25" x14ac:dyDescent="0.35">
      <c r="A3" s="15" t="s">
        <v>61</v>
      </c>
      <c r="B3" s="15"/>
      <c r="C3" s="15"/>
      <c r="D3" s="15"/>
    </row>
    <row r="5" spans="1:4" x14ac:dyDescent="0.35">
      <c r="A5" s="10"/>
      <c r="B5" s="2" t="s">
        <v>1</v>
      </c>
      <c r="C5" s="3" t="s">
        <v>65</v>
      </c>
      <c r="D5" s="3" t="s">
        <v>62</v>
      </c>
    </row>
    <row r="7" spans="1:4" ht="13.15" x14ac:dyDescent="0.35">
      <c r="A7" s="16" t="s">
        <v>33</v>
      </c>
      <c r="B7" s="16"/>
      <c r="C7" s="16"/>
      <c r="D7" s="16"/>
    </row>
    <row r="8" spans="1:4" x14ac:dyDescent="0.35">
      <c r="A8" s="11"/>
      <c r="B8" s="17" t="s">
        <v>6</v>
      </c>
      <c r="C8" s="17"/>
      <c r="D8" s="17"/>
    </row>
    <row r="9" spans="1:4" x14ac:dyDescent="0.35">
      <c r="B9" s="4" t="s">
        <v>68</v>
      </c>
      <c r="C9" s="5">
        <f>50000+550+55-550-2750-3300</f>
        <v>44005</v>
      </c>
      <c r="D9" s="5">
        <v>50000</v>
      </c>
    </row>
    <row r="10" spans="1:4" x14ac:dyDescent="0.35">
      <c r="B10" s="6" t="s">
        <v>34</v>
      </c>
      <c r="C10" s="7">
        <f>C9</f>
        <v>44005</v>
      </c>
      <c r="D10" s="7">
        <f>D9</f>
        <v>50000</v>
      </c>
    </row>
    <row r="11" spans="1:4" x14ac:dyDescent="0.35">
      <c r="A11" s="11"/>
      <c r="B11" s="17" t="s">
        <v>35</v>
      </c>
      <c r="C11" s="17"/>
      <c r="D11" s="17"/>
    </row>
    <row r="12" spans="1:4" x14ac:dyDescent="0.35">
      <c r="B12" s="4" t="s">
        <v>57</v>
      </c>
      <c r="C12" s="5">
        <f>6809+7150+1100</f>
        <v>15059</v>
      </c>
      <c r="D12" s="5">
        <v>0</v>
      </c>
    </row>
    <row r="13" spans="1:4" x14ac:dyDescent="0.35">
      <c r="B13" s="6" t="s">
        <v>36</v>
      </c>
      <c r="C13" s="7">
        <f>C12</f>
        <v>15059</v>
      </c>
      <c r="D13" s="7">
        <f>D12</f>
        <v>0</v>
      </c>
    </row>
    <row r="14" spans="1:4" x14ac:dyDescent="0.35">
      <c r="A14" s="6" t="s">
        <v>37</v>
      </c>
      <c r="C14" s="7">
        <f>(0 + (C10 + C13))</f>
        <v>59064</v>
      </c>
      <c r="D14" s="7">
        <f>(0 + (D10 + D13))</f>
        <v>50000</v>
      </c>
    </row>
    <row r="16" spans="1:4" ht="13.15" x14ac:dyDescent="0.35">
      <c r="A16" s="16" t="s">
        <v>38</v>
      </c>
      <c r="B16" s="16"/>
      <c r="C16" s="16"/>
      <c r="D16" s="16"/>
    </row>
    <row r="17" spans="1:4" x14ac:dyDescent="0.35">
      <c r="A17" s="11"/>
      <c r="B17" s="17" t="s">
        <v>39</v>
      </c>
      <c r="C17" s="17"/>
      <c r="D17" s="17"/>
    </row>
    <row r="18" spans="1:4" x14ac:dyDescent="0.35">
      <c r="B18" s="4" t="s">
        <v>59</v>
      </c>
      <c r="C18" s="5">
        <f>2750+5500</f>
        <v>8250</v>
      </c>
      <c r="D18" s="5">
        <v>0</v>
      </c>
    </row>
    <row r="19" spans="1:4" x14ac:dyDescent="0.35">
      <c r="B19" s="4" t="s">
        <v>9</v>
      </c>
      <c r="C19" s="5">
        <f>619+650+100-250+50+5-50-250-500-300</f>
        <v>74</v>
      </c>
      <c r="D19" s="5">
        <v>0</v>
      </c>
    </row>
    <row r="20" spans="1:4" x14ac:dyDescent="0.35">
      <c r="B20" s="6" t="s">
        <v>40</v>
      </c>
      <c r="C20" s="7">
        <f>SUM(C18:C19)</f>
        <v>8324</v>
      </c>
      <c r="D20" s="7">
        <f>SUM(D18:D19)</f>
        <v>0</v>
      </c>
    </row>
    <row r="21" spans="1:4" x14ac:dyDescent="0.35">
      <c r="A21" s="6" t="s">
        <v>41</v>
      </c>
      <c r="C21" s="7">
        <f>(0 + C20)</f>
        <v>8324</v>
      </c>
      <c r="D21" s="7">
        <f>(0 + D20)</f>
        <v>0</v>
      </c>
    </row>
    <row r="23" spans="1:4" x14ac:dyDescent="0.35">
      <c r="B23" s="8" t="s">
        <v>42</v>
      </c>
      <c r="C23" s="9">
        <f>(C14 - C21)</f>
        <v>50740</v>
      </c>
      <c r="D23" s="9">
        <f>(D14 - D21)</f>
        <v>50000</v>
      </c>
    </row>
    <row r="25" spans="1:4" ht="13.15" x14ac:dyDescent="0.35">
      <c r="A25" s="16" t="s">
        <v>10</v>
      </c>
      <c r="B25" s="16"/>
      <c r="C25" s="16"/>
      <c r="D25" s="16"/>
    </row>
    <row r="26" spans="1:4" x14ac:dyDescent="0.35">
      <c r="B26" s="4" t="s">
        <v>43</v>
      </c>
      <c r="C26" s="5">
        <v>740</v>
      </c>
      <c r="D26" s="5">
        <v>0</v>
      </c>
    </row>
    <row r="27" spans="1:4" x14ac:dyDescent="0.35">
      <c r="B27" s="4" t="s">
        <v>71</v>
      </c>
      <c r="C27" s="5">
        <v>50000</v>
      </c>
      <c r="D27" s="5">
        <v>50000</v>
      </c>
    </row>
    <row r="28" spans="1:4" x14ac:dyDescent="0.35">
      <c r="A28" s="6" t="s">
        <v>44</v>
      </c>
      <c r="C28" s="7">
        <f>SUM(C26:C27)</f>
        <v>50740</v>
      </c>
      <c r="D28" s="7">
        <f>SUM(D26:D27)</f>
        <v>50000</v>
      </c>
    </row>
    <row r="33" s="1" customFormat="1" x14ac:dyDescent="0.35"/>
    <row r="34" s="1" customFormat="1" x14ac:dyDescent="0.35"/>
    <row r="35" s="1" customFormat="1" x14ac:dyDescent="0.35"/>
    <row r="36" s="1" customFormat="1" x14ac:dyDescent="0.35"/>
  </sheetData>
  <mergeCells count="9">
    <mergeCell ref="B11:D11"/>
    <mergeCell ref="A16:D16"/>
    <mergeCell ref="B17:D17"/>
    <mergeCell ref="A25:D25"/>
    <mergeCell ref="A1:D1"/>
    <mergeCell ref="A2:D2"/>
    <mergeCell ref="A3:D3"/>
    <mergeCell ref="A7:D7"/>
    <mergeCell ref="B8:D8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7018-18FB-4FC8-9205-5F620636F3D7}">
  <dimension ref="A1:B17"/>
  <sheetViews>
    <sheetView showGridLines="0" tabSelected="1" zoomScale="150" zoomScaleNormal="150" workbookViewId="0">
      <selection activeCell="G19" sqref="G19"/>
    </sheetView>
  </sheetViews>
  <sheetFormatPr defaultRowHeight="12.75" x14ac:dyDescent="0.35"/>
  <cols>
    <col min="1" max="1" width="23.46484375" style="1" customWidth="1"/>
    <col min="2" max="2" width="8.73046875" style="1" customWidth="1"/>
    <col min="3" max="16384" width="9.06640625" style="1"/>
  </cols>
  <sheetData>
    <row r="1" spans="1:2" ht="51.6" customHeight="1" x14ac:dyDescent="0.35">
      <c r="A1" s="14" t="s">
        <v>22</v>
      </c>
      <c r="B1" s="14"/>
    </row>
    <row r="2" spans="1:2" ht="54.1" customHeight="1" x14ac:dyDescent="0.35">
      <c r="A2" s="15" t="s">
        <v>67</v>
      </c>
      <c r="B2" s="15"/>
    </row>
    <row r="3" spans="1:2" ht="36.299999999999997" customHeight="1" x14ac:dyDescent="0.35">
      <c r="A3" s="15" t="s">
        <v>63</v>
      </c>
      <c r="B3" s="15"/>
    </row>
    <row r="4" spans="1:2" ht="13.35" customHeight="1" x14ac:dyDescent="0.35"/>
    <row r="5" spans="1:2" ht="10.5" customHeight="1" x14ac:dyDescent="0.35">
      <c r="A5" s="2" t="s">
        <v>1</v>
      </c>
      <c r="B5" s="3" t="s">
        <v>64</v>
      </c>
    </row>
    <row r="6" spans="1:2" ht="13.35" customHeight="1" x14ac:dyDescent="0.35"/>
    <row r="7" spans="1:2" ht="13.05" customHeight="1" x14ac:dyDescent="0.35">
      <c r="A7" s="16" t="s">
        <v>23</v>
      </c>
      <c r="B7" s="16"/>
    </row>
    <row r="8" spans="1:2" ht="10.5" customHeight="1" x14ac:dyDescent="0.35">
      <c r="A8" s="4" t="s">
        <v>24</v>
      </c>
      <c r="B8" s="5">
        <f>550+55</f>
        <v>605</v>
      </c>
    </row>
    <row r="9" spans="1:2" ht="10.5" customHeight="1" x14ac:dyDescent="0.35">
      <c r="A9" s="4" t="s">
        <v>25</v>
      </c>
      <c r="B9" s="5">
        <f>-3300-550-2750</f>
        <v>-6600</v>
      </c>
    </row>
    <row r="10" spans="1:2" ht="10.5" customHeight="1" x14ac:dyDescent="0.35">
      <c r="A10" s="6" t="s">
        <v>26</v>
      </c>
      <c r="B10" s="7">
        <f>SUM(B8:B9)</f>
        <v>-5995</v>
      </c>
    </row>
    <row r="11" spans="1:2" ht="13.35" customHeight="1" x14ac:dyDescent="0.35"/>
    <row r="12" spans="1:2" ht="10.5" customHeight="1" x14ac:dyDescent="0.35">
      <c r="A12" s="8" t="s">
        <v>27</v>
      </c>
      <c r="B12" s="9">
        <f>((B10 + 0) + 0)</f>
        <v>-5995</v>
      </c>
    </row>
    <row r="13" spans="1:2" ht="13.35" customHeight="1" x14ac:dyDescent="0.35"/>
    <row r="14" spans="1:2" ht="13.05" customHeight="1" x14ac:dyDescent="0.35">
      <c r="A14" s="16" t="s">
        <v>28</v>
      </c>
      <c r="B14" s="16"/>
    </row>
    <row r="15" spans="1:2" ht="10.5" customHeight="1" x14ac:dyDescent="0.35">
      <c r="A15" s="4" t="s">
        <v>29</v>
      </c>
      <c r="B15" s="5">
        <v>50000</v>
      </c>
    </row>
    <row r="16" spans="1:2" ht="10.5" customHeight="1" x14ac:dyDescent="0.35">
      <c r="A16" s="4" t="s">
        <v>31</v>
      </c>
      <c r="B16" s="5">
        <f>B12</f>
        <v>-5995</v>
      </c>
    </row>
    <row r="17" spans="1:2" ht="10.5" customHeight="1" x14ac:dyDescent="0.35">
      <c r="A17" s="4" t="s">
        <v>30</v>
      </c>
      <c r="B17" s="5">
        <f>B15+B16</f>
        <v>44005</v>
      </c>
    </row>
  </sheetData>
  <mergeCells count="5">
    <mergeCell ref="A1:B1"/>
    <mergeCell ref="A2:B2"/>
    <mergeCell ref="A3:B3"/>
    <mergeCell ref="A7:B7"/>
    <mergeCell ref="A14:B14"/>
  </mergeCells>
  <pageMargins left="0.7" right="0.7" top="0.75" bottom="0.75" header="0.3" footer="0.3"/>
  <pageSetup paperSize="9" fitToWidth="0" fitToHeight="0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04CFA0-B20D-433E-91DB-0414F22BF44B}">
  <ds:schemaRefs>
    <ds:schemaRef ds:uri="http://www.w3.org/XML/1998/namespace"/>
    <ds:schemaRef ds:uri="93c8b830-b8e3-4b27-a72c-fc34acf3cc8e"/>
    <ds:schemaRef ds:uri="6cecd733-34d5-425b-8041-9161b6f347cb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9070b689-7605-479f-8804-a59ee445c744"/>
  </ds:schemaRefs>
</ds:datastoreItem>
</file>

<file path=customXml/itemProps2.xml><?xml version="1.0" encoding="utf-8"?>
<ds:datastoreItem xmlns:ds="http://schemas.openxmlformats.org/officeDocument/2006/customXml" ds:itemID="{539E0AC8-6FD8-4123-850D-2DAB24CAC9F7}"/>
</file>

<file path=customXml/itemProps3.xml><?xml version="1.0" encoding="utf-8"?>
<ds:datastoreItem xmlns:ds="http://schemas.openxmlformats.org/officeDocument/2006/customXml" ds:itemID="{7FBF18A7-CCC2-431E-B5D5-91678A0310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Task2.1-Trial Balance</vt:lpstr>
      <vt:lpstr>Task2.2-Trial Balance</vt:lpstr>
      <vt:lpstr>Task 2.3-Profit&amp; Loss Statement</vt:lpstr>
      <vt:lpstr>Task 2.3-Balance Sheet</vt:lpstr>
      <vt:lpstr>Task 2.3-Cash Flow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2021-12-15T06:32:40Z</dcterms:created>
  <dcterms:modified xsi:type="dcterms:W3CDTF">2022-08-15T09:47:34Z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ediaServiceImageTags">
    <vt:lpwstr/>
  </property>
</Properties>
</file>