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iannon Raphael\Downloads\"/>
    </mc:Choice>
  </mc:AlternateContent>
  <xr:revisionPtr revIDLastSave="2" documentId="13_ncr:1_{5A880F3A-C270-47B2-BD78-17A913C589E9}" xr6:coauthVersionLast="47" xr6:coauthVersionMax="47" xr10:uidLastSave="{8EFAF23A-7AD9-43E4-8E6E-2A3F291408AB}"/>
  <bookViews>
    <workbookView xWindow="-28920" yWindow="-120" windowWidth="29040" windowHeight="15840" activeTab="2" xr2:uid="{C951D0DE-DD54-4224-A88C-961C8C1C8E94}"/>
  </bookViews>
  <sheets>
    <sheet name="Budget" sheetId="3" r:id="rId1"/>
    <sheet name="Actual" sheetId="1" r:id="rId2"/>
    <sheet name="Actual Vs Budget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E11" i="3"/>
  <c r="E8" i="3"/>
  <c r="E27" i="1"/>
  <c r="E8" i="1"/>
  <c r="E10" i="1"/>
  <c r="E11" i="1" s="1"/>
  <c r="E7" i="1"/>
  <c r="E6" i="1"/>
  <c r="E5" i="1"/>
  <c r="E4" i="1"/>
  <c r="E3" i="1"/>
  <c r="E23" i="1" l="1"/>
  <c r="E14" i="1"/>
  <c r="E15" i="1"/>
  <c r="E16" i="1"/>
  <c r="E17" i="1"/>
  <c r="E18" i="1"/>
  <c r="E13" i="1"/>
  <c r="E14" i="3"/>
  <c r="E15" i="3"/>
  <c r="E16" i="3"/>
  <c r="E17" i="3"/>
  <c r="E18" i="3"/>
  <c r="E13" i="3"/>
  <c r="E4" i="3"/>
  <c r="E5" i="3"/>
  <c r="E6" i="3"/>
  <c r="E7" i="3"/>
  <c r="E3" i="3"/>
  <c r="I19" i="5"/>
  <c r="H19" i="5"/>
  <c r="J19" i="5" s="1"/>
  <c r="F19" i="5"/>
  <c r="E19" i="5"/>
  <c r="C19" i="5"/>
  <c r="B19" i="5"/>
  <c r="I11" i="5"/>
  <c r="H11" i="5"/>
  <c r="F11" i="5"/>
  <c r="E11" i="5"/>
  <c r="C11" i="5"/>
  <c r="B11" i="5"/>
  <c r="I8" i="5"/>
  <c r="H8" i="5"/>
  <c r="F8" i="5"/>
  <c r="G8" i="5" s="1"/>
  <c r="E8" i="5"/>
  <c r="C8" i="5"/>
  <c r="B8" i="5"/>
  <c r="D8" i="5" s="1"/>
  <c r="I22" i="5"/>
  <c r="I21" i="5"/>
  <c r="F22" i="5"/>
  <c r="F21" i="5"/>
  <c r="C22" i="5"/>
  <c r="C21" i="5"/>
  <c r="B21" i="5"/>
  <c r="J14" i="5"/>
  <c r="J15" i="5"/>
  <c r="J16" i="5"/>
  <c r="J17" i="5"/>
  <c r="J18" i="5"/>
  <c r="J13" i="5"/>
  <c r="G14" i="5"/>
  <c r="G15" i="5"/>
  <c r="G16" i="5"/>
  <c r="G17" i="5"/>
  <c r="G18" i="5"/>
  <c r="G13" i="5"/>
  <c r="D14" i="5"/>
  <c r="D15" i="5"/>
  <c r="D16" i="5"/>
  <c r="D17" i="5"/>
  <c r="D18" i="5"/>
  <c r="D13" i="5"/>
  <c r="J10" i="5"/>
  <c r="J11" i="5" s="1"/>
  <c r="G10" i="5"/>
  <c r="G11" i="5" s="1"/>
  <c r="D10" i="5"/>
  <c r="D11" i="5" s="1"/>
  <c r="J4" i="5"/>
  <c r="J5" i="5"/>
  <c r="J6" i="5"/>
  <c r="J7" i="5"/>
  <c r="J3" i="5"/>
  <c r="G4" i="5"/>
  <c r="G5" i="5"/>
  <c r="G6" i="5"/>
  <c r="G7" i="5"/>
  <c r="G3" i="5"/>
  <c r="D4" i="5"/>
  <c r="D5" i="5"/>
  <c r="D6" i="5"/>
  <c r="D7" i="5"/>
  <c r="D3" i="5"/>
  <c r="H24" i="5"/>
  <c r="J24" i="5" s="1"/>
  <c r="E24" i="5"/>
  <c r="G24" i="5" s="1"/>
  <c r="B24" i="5"/>
  <c r="H22" i="5"/>
  <c r="E22" i="5"/>
  <c r="B22" i="5"/>
  <c r="D22" i="5" s="1"/>
  <c r="H21" i="5"/>
  <c r="J21" i="5" s="1"/>
  <c r="E21" i="5"/>
  <c r="D19" i="5" l="1"/>
  <c r="J22" i="5"/>
  <c r="J8" i="5"/>
  <c r="E19" i="1"/>
  <c r="G21" i="5"/>
  <c r="I23" i="5"/>
  <c r="I27" i="5" s="1"/>
  <c r="G19" i="5"/>
  <c r="D21" i="5"/>
  <c r="F23" i="5"/>
  <c r="F27" i="5" s="1"/>
  <c r="C23" i="5"/>
  <c r="C27" i="5" s="1"/>
  <c r="G22" i="5"/>
  <c r="B23" i="5"/>
  <c r="E23" i="5"/>
  <c r="H23" i="5"/>
  <c r="E10" i="3"/>
  <c r="J23" i="5" l="1"/>
  <c r="G23" i="5"/>
  <c r="G27" i="5" s="1"/>
  <c r="E27" i="5"/>
  <c r="D23" i="5"/>
  <c r="D27" i="5" s="1"/>
  <c r="B27" i="5"/>
  <c r="H27" i="5"/>
  <c r="J27" i="5" l="1"/>
  <c r="C24" i="1"/>
  <c r="D24" i="1"/>
  <c r="B24" i="1"/>
  <c r="C22" i="1"/>
  <c r="D22" i="1"/>
  <c r="B22" i="1"/>
  <c r="C21" i="1"/>
  <c r="D21" i="1"/>
  <c r="B21" i="1"/>
  <c r="C23" i="1" l="1"/>
  <c r="D23" i="1"/>
  <c r="B23" i="1"/>
</calcChain>
</file>

<file path=xl/sharedStrings.xml><?xml version="1.0" encoding="utf-8"?>
<sst xmlns="http://schemas.openxmlformats.org/spreadsheetml/2006/main" count="96" uniqueCount="43">
  <si>
    <t>Revenue - Budget</t>
  </si>
  <si>
    <t>July</t>
  </si>
  <si>
    <t xml:space="preserve">August </t>
  </si>
  <si>
    <t>September</t>
  </si>
  <si>
    <t>Total</t>
  </si>
  <si>
    <t>IT Services</t>
  </si>
  <si>
    <t>Financial Services</t>
  </si>
  <si>
    <t>Business Services</t>
  </si>
  <si>
    <t>HR Services</t>
  </si>
  <si>
    <t>Training services</t>
  </si>
  <si>
    <t>Total Budgeted Revenue</t>
  </si>
  <si>
    <t>Costs of Goods Sold</t>
  </si>
  <si>
    <t>Purchases</t>
  </si>
  <si>
    <t>Total Budgeted Cost of Goods Sold (COGS)</t>
  </si>
  <si>
    <t>Expenses - Budget</t>
  </si>
  <si>
    <t>Office Lease</t>
  </si>
  <si>
    <t>Travel Expenses</t>
  </si>
  <si>
    <t>Insurance</t>
  </si>
  <si>
    <t>Wages and Salaries</t>
  </si>
  <si>
    <t>Running Expenses</t>
  </si>
  <si>
    <t>Utilities</t>
  </si>
  <si>
    <t>Total Budgeted Expenses</t>
  </si>
  <si>
    <t>Note: Revenue less COGS equals Gross Proft. Gross Profit less other expenses plus other income equals Net Position.</t>
  </si>
  <si>
    <t>Assessor: Please find CBSA Logo below for student use.</t>
  </si>
  <si>
    <t>Revenue - Actual</t>
  </si>
  <si>
    <t>Total Revenue</t>
  </si>
  <si>
    <t>Total Costs of Goods Sold (COGS)</t>
  </si>
  <si>
    <t>Expenses - Actual</t>
  </si>
  <si>
    <t>Total Expenses</t>
  </si>
  <si>
    <t>Net Position</t>
  </si>
  <si>
    <t xml:space="preserve">Revenue   </t>
  </si>
  <si>
    <t>Cost of Goods Sold</t>
  </si>
  <si>
    <t>Gross profit</t>
  </si>
  <si>
    <t>Expenses</t>
  </si>
  <si>
    <t>Other revenue</t>
  </si>
  <si>
    <t>Other expenses</t>
  </si>
  <si>
    <t xml:space="preserve">July </t>
  </si>
  <si>
    <t>Revenue</t>
  </si>
  <si>
    <t>Actual</t>
  </si>
  <si>
    <t>Budgeted</t>
  </si>
  <si>
    <t>Variance</t>
  </si>
  <si>
    <t xml:space="preserve">TOTALS </t>
  </si>
  <si>
    <t xml:space="preserve">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</si>
</sst>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991E5E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991E5E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u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24"/>
      <color rgb="FF860B2F"/>
      <name val="Calibri"/>
      <family val="2"/>
      <scheme val="minor"/>
    </font>
    <font>
      <sz val="11"/>
      <color theme="1"/>
      <name val="Arial"/>
      <family val="2"/>
    </font>
    <font>
      <sz val="24"/>
      <color rgb="FF860B2F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5" fontId="0" fillId="0" borderId="0" xfId="1" applyFont="1"/>
    <xf numFmtId="165" fontId="0" fillId="0" borderId="0" xfId="0" applyNumberFormat="1"/>
    <xf numFmtId="166" fontId="0" fillId="0" borderId="0" xfId="0" applyNumberFormat="1"/>
    <xf numFmtId="0" fontId="0" fillId="0" borderId="3" xfId="0" applyBorder="1"/>
    <xf numFmtId="0" fontId="0" fillId="0" borderId="4" xfId="0" applyBorder="1"/>
    <xf numFmtId="0" fontId="9" fillId="0" borderId="5" xfId="0" applyFont="1" applyBorder="1" applyAlignment="1">
      <alignment vertical="center"/>
    </xf>
    <xf numFmtId="166" fontId="6" fillId="0" borderId="0" xfId="1" applyNumberFormat="1" applyFont="1" applyBorder="1"/>
    <xf numFmtId="166" fontId="9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166" fontId="6" fillId="0" borderId="0" xfId="0" applyNumberFormat="1" applyFont="1"/>
    <xf numFmtId="166" fontId="6" fillId="0" borderId="6" xfId="0" applyNumberFormat="1" applyFont="1" applyBorder="1"/>
    <xf numFmtId="166" fontId="0" fillId="0" borderId="6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8" fillId="3" borderId="5" xfId="0" applyFont="1" applyFill="1" applyBorder="1" applyAlignment="1">
      <alignment vertic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9" fillId="2" borderId="5" xfId="0" applyFont="1" applyFill="1" applyBorder="1" applyAlignment="1">
      <alignment vertical="center"/>
    </xf>
    <xf numFmtId="166" fontId="6" fillId="2" borderId="0" xfId="1" applyNumberFormat="1" applyFont="1" applyFill="1" applyBorder="1"/>
    <xf numFmtId="166" fontId="6" fillId="2" borderId="6" xfId="0" applyNumberFormat="1" applyFont="1" applyFill="1" applyBorder="1"/>
    <xf numFmtId="166" fontId="6" fillId="2" borderId="0" xfId="0" applyNumberFormat="1" applyFont="1" applyFill="1"/>
    <xf numFmtId="0" fontId="3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6" fontId="9" fillId="2" borderId="6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166" fontId="6" fillId="4" borderId="1" xfId="0" applyNumberFormat="1" applyFont="1" applyFill="1" applyBorder="1"/>
    <xf numFmtId="166" fontId="6" fillId="2" borderId="1" xfId="0" applyNumberFormat="1" applyFont="1" applyFill="1" applyBorder="1"/>
    <xf numFmtId="166" fontId="6" fillId="2" borderId="6" xfId="1" applyNumberFormat="1" applyFont="1" applyFill="1" applyBorder="1"/>
    <xf numFmtId="0" fontId="9" fillId="4" borderId="5" xfId="0" applyFont="1" applyFill="1" applyBorder="1" applyAlignment="1">
      <alignment vertical="center"/>
    </xf>
    <xf numFmtId="166" fontId="6" fillId="4" borderId="0" xfId="1" applyNumberFormat="1" applyFont="1" applyFill="1" applyBorder="1"/>
    <xf numFmtId="166" fontId="6" fillId="4" borderId="6" xfId="1" applyNumberFormat="1" applyFont="1" applyFill="1" applyBorder="1"/>
    <xf numFmtId="0" fontId="10" fillId="4" borderId="7" xfId="0" applyFont="1" applyFill="1" applyBorder="1" applyAlignment="1">
      <alignment horizontal="left" vertical="center"/>
    </xf>
    <xf numFmtId="166" fontId="6" fillId="4" borderId="15" xfId="0" applyNumberFormat="1" applyFont="1" applyFill="1" applyBorder="1"/>
    <xf numFmtId="0" fontId="10" fillId="2" borderId="7" xfId="0" applyFont="1" applyFill="1" applyBorder="1" applyAlignment="1">
      <alignment horizontal="left" vertical="center"/>
    </xf>
    <xf numFmtId="166" fontId="6" fillId="2" borderId="15" xfId="0" applyNumberFormat="1" applyFont="1" applyFill="1" applyBorder="1"/>
    <xf numFmtId="166" fontId="6" fillId="4" borderId="0" xfId="0" applyNumberFormat="1" applyFont="1" applyFill="1"/>
    <xf numFmtId="166" fontId="6" fillId="4" borderId="6" xfId="0" applyNumberFormat="1" applyFont="1" applyFill="1" applyBorder="1"/>
    <xf numFmtId="0" fontId="11" fillId="2" borderId="5" xfId="0" applyFont="1" applyFill="1" applyBorder="1" applyAlignment="1">
      <alignment vertical="center"/>
    </xf>
    <xf numFmtId="166" fontId="14" fillId="2" borderId="0" xfId="0" applyNumberFormat="1" applyFont="1" applyFill="1"/>
    <xf numFmtId="166" fontId="14" fillId="2" borderId="6" xfId="0" applyNumberFormat="1" applyFont="1" applyFill="1" applyBorder="1"/>
    <xf numFmtId="4" fontId="9" fillId="4" borderId="5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166" fontId="6" fillId="2" borderId="17" xfId="0" applyNumberFormat="1" applyFont="1" applyFill="1" applyBorder="1"/>
    <xf numFmtId="166" fontId="6" fillId="2" borderId="18" xfId="0" applyNumberFormat="1" applyFont="1" applyFill="1" applyBorder="1"/>
    <xf numFmtId="0" fontId="13" fillId="2" borderId="16" xfId="0" applyFont="1" applyFill="1" applyBorder="1" applyAlignment="1">
      <alignment horizontal="left" vertical="center"/>
    </xf>
    <xf numFmtId="0" fontId="15" fillId="5" borderId="19" xfId="0" applyFont="1" applyFill="1" applyBorder="1" applyAlignment="1">
      <alignment vertical="center"/>
    </xf>
    <xf numFmtId="0" fontId="15" fillId="5" borderId="20" xfId="0" applyFont="1" applyFill="1" applyBorder="1" applyAlignment="1">
      <alignment vertical="center"/>
    </xf>
    <xf numFmtId="0" fontId="15" fillId="5" borderId="20" xfId="0" applyFont="1" applyFill="1" applyBorder="1"/>
    <xf numFmtId="0" fontId="15" fillId="5" borderId="21" xfId="0" applyFont="1" applyFill="1" applyBorder="1"/>
    <xf numFmtId="0" fontId="6" fillId="0" borderId="0" xfId="0" applyFont="1"/>
    <xf numFmtId="0" fontId="10" fillId="4" borderId="7" xfId="0" applyFont="1" applyFill="1" applyBorder="1" applyAlignment="1">
      <alignment horizontal="right" vertical="center"/>
    </xf>
    <xf numFmtId="166" fontId="9" fillId="4" borderId="6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6" fontId="10" fillId="2" borderId="7" xfId="0" applyNumberFormat="1" applyFont="1" applyFill="1" applyBorder="1" applyAlignment="1">
      <alignment horizontal="center" vertical="center"/>
    </xf>
    <xf numFmtId="166" fontId="0" fillId="0" borderId="1" xfId="0" applyNumberFormat="1" applyBorder="1"/>
    <xf numFmtId="166" fontId="6" fillId="0" borderId="15" xfId="0" applyNumberFormat="1" applyFont="1" applyBorder="1"/>
    <xf numFmtId="166" fontId="16" fillId="0" borderId="1" xfId="0" applyNumberFormat="1" applyFont="1" applyBorder="1"/>
    <xf numFmtId="166" fontId="17" fillId="2" borderId="15" xfId="0" applyNumberFormat="1" applyFont="1" applyFill="1" applyBorder="1"/>
    <xf numFmtId="166" fontId="7" fillId="0" borderId="15" xfId="0" applyNumberFormat="1" applyFont="1" applyBorder="1"/>
    <xf numFmtId="166" fontId="12" fillId="0" borderId="15" xfId="0" applyNumberFormat="1" applyFont="1" applyBorder="1"/>
    <xf numFmtId="166" fontId="6" fillId="0" borderId="1" xfId="1" applyNumberFormat="1" applyFont="1" applyBorder="1"/>
    <xf numFmtId="166" fontId="6" fillId="2" borderId="1" xfId="1" applyNumberFormat="1" applyFont="1" applyFill="1" applyBorder="1"/>
    <xf numFmtId="166" fontId="6" fillId="4" borderId="1" xfId="1" applyNumberFormat="1" applyFont="1" applyFill="1" applyBorder="1"/>
    <xf numFmtId="0" fontId="15" fillId="0" borderId="0" xfId="0" applyFont="1"/>
    <xf numFmtId="0" fontId="18" fillId="0" borderId="2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0" xfId="0" applyFont="1"/>
    <xf numFmtId="166" fontId="19" fillId="4" borderId="1" xfId="0" applyNumberFormat="1" applyFont="1" applyFill="1" applyBorder="1"/>
    <xf numFmtId="166" fontId="19" fillId="4" borderId="15" xfId="0" applyNumberFormat="1" applyFont="1" applyFill="1" applyBorder="1"/>
    <xf numFmtId="0" fontId="20" fillId="4" borderId="5" xfId="0" applyFont="1" applyFill="1" applyBorder="1" applyAlignment="1">
      <alignment vertical="center"/>
    </xf>
    <xf numFmtId="166" fontId="19" fillId="4" borderId="0" xfId="0" applyNumberFormat="1" applyFont="1" applyFill="1"/>
    <xf numFmtId="166" fontId="19" fillId="4" borderId="6" xfId="0" applyNumberFormat="1" applyFont="1" applyFill="1" applyBorder="1"/>
    <xf numFmtId="0" fontId="21" fillId="5" borderId="19" xfId="0" applyFont="1" applyFill="1" applyBorder="1" applyAlignment="1">
      <alignment vertical="center"/>
    </xf>
    <xf numFmtId="0" fontId="21" fillId="5" borderId="20" xfId="0" applyFont="1" applyFill="1" applyBorder="1" applyAlignment="1">
      <alignment vertical="center"/>
    </xf>
    <xf numFmtId="0" fontId="21" fillId="5" borderId="20" xfId="0" applyFont="1" applyFill="1" applyBorder="1"/>
    <xf numFmtId="0" fontId="21" fillId="5" borderId="21" xfId="0" applyFont="1" applyFill="1" applyBorder="1"/>
    <xf numFmtId="0" fontId="21" fillId="0" borderId="0" xfId="0" applyFont="1"/>
    <xf numFmtId="0" fontId="19" fillId="0" borderId="2" xfId="0" applyFont="1" applyBorder="1"/>
    <xf numFmtId="0" fontId="20" fillId="3" borderId="5" xfId="0" applyFont="1" applyFill="1" applyBorder="1" applyAlignment="1">
      <alignment vertical="center"/>
    </xf>
    <xf numFmtId="0" fontId="22" fillId="3" borderId="0" xfId="0" applyFont="1" applyFill="1" applyAlignment="1">
      <alignment horizontal="center"/>
    </xf>
    <xf numFmtId="0" fontId="22" fillId="3" borderId="6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60B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23</xdr:row>
      <xdr:rowOff>142875</xdr:rowOff>
    </xdr:from>
    <xdr:to>
      <xdr:col>1</xdr:col>
      <xdr:colOff>381000</xdr:colOff>
      <xdr:row>36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D599A2-F3C8-44EF-9B0B-36EC581B40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2922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32</xdr:row>
      <xdr:rowOff>142875</xdr:rowOff>
    </xdr:from>
    <xdr:to>
      <xdr:col>1</xdr:col>
      <xdr:colOff>495300</xdr:colOff>
      <xdr:row>45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402AD7-38ED-4C8F-8311-9129844EED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2922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31</xdr:row>
      <xdr:rowOff>142875</xdr:rowOff>
    </xdr:from>
    <xdr:to>
      <xdr:col>1</xdr:col>
      <xdr:colOff>438150</xdr:colOff>
      <xdr:row>44</xdr:row>
      <xdr:rowOff>95251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4C87A9-1D90-4190-990A-A3CCED8E64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2922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FE90C-867B-4347-8F03-2E6151456252}">
  <dimension ref="A1:F23"/>
  <sheetViews>
    <sheetView showGridLines="0" workbookViewId="0">
      <selection activeCell="A4" sqref="A4"/>
    </sheetView>
  </sheetViews>
  <sheetFormatPr defaultRowHeight="15"/>
  <cols>
    <col min="1" max="1" width="41.140625" customWidth="1"/>
    <col min="2" max="2" width="17.42578125" customWidth="1"/>
    <col min="3" max="3" width="17" customWidth="1"/>
    <col min="4" max="4" width="15.7109375" customWidth="1"/>
    <col min="5" max="5" width="20.42578125" customWidth="1"/>
    <col min="6" max="6" width="22" customWidth="1"/>
  </cols>
  <sheetData>
    <row r="1" spans="1:6" ht="31.5">
      <c r="A1" s="73" t="s">
        <v>0</v>
      </c>
      <c r="B1" s="9"/>
      <c r="C1" s="9"/>
      <c r="D1" s="9"/>
      <c r="E1" s="10"/>
    </row>
    <row r="2" spans="1:6">
      <c r="A2" s="21"/>
      <c r="B2" s="22" t="s">
        <v>1</v>
      </c>
      <c r="C2" s="22" t="s">
        <v>2</v>
      </c>
      <c r="D2" s="22" t="s">
        <v>3</v>
      </c>
      <c r="E2" s="23" t="s">
        <v>4</v>
      </c>
    </row>
    <row r="3" spans="1:6">
      <c r="A3" s="11" t="s">
        <v>5</v>
      </c>
      <c r="B3" s="12">
        <v>331000</v>
      </c>
      <c r="C3" s="12">
        <v>331000</v>
      </c>
      <c r="D3" s="12">
        <v>331000</v>
      </c>
      <c r="E3" s="16">
        <f>B3+C3+D3</f>
        <v>993000</v>
      </c>
    </row>
    <row r="4" spans="1:6">
      <c r="A4" s="24" t="s">
        <v>6</v>
      </c>
      <c r="B4" s="25">
        <v>430000</v>
      </c>
      <c r="C4" s="25">
        <v>430000</v>
      </c>
      <c r="D4" s="25">
        <v>430000</v>
      </c>
      <c r="E4" s="26">
        <f t="shared" ref="E4:E7" si="0">B4+C4+D4</f>
        <v>1290000</v>
      </c>
    </row>
    <row r="5" spans="1:6">
      <c r="A5" s="11" t="s">
        <v>7</v>
      </c>
      <c r="B5" s="12">
        <v>660000</v>
      </c>
      <c r="C5" s="12">
        <v>660000</v>
      </c>
      <c r="D5" s="12">
        <v>660000</v>
      </c>
      <c r="E5" s="16">
        <f t="shared" si="0"/>
        <v>1980000</v>
      </c>
    </row>
    <row r="6" spans="1:6">
      <c r="A6" s="24" t="s">
        <v>8</v>
      </c>
      <c r="B6" s="25">
        <v>280000</v>
      </c>
      <c r="C6" s="25">
        <v>280000</v>
      </c>
      <c r="D6" s="25">
        <v>280000</v>
      </c>
      <c r="E6" s="26">
        <f t="shared" si="0"/>
        <v>840000</v>
      </c>
    </row>
    <row r="7" spans="1:6">
      <c r="A7" s="11" t="s">
        <v>9</v>
      </c>
      <c r="B7" s="12">
        <v>60000</v>
      </c>
      <c r="C7" s="12">
        <v>60000</v>
      </c>
      <c r="D7" s="12">
        <v>60000</v>
      </c>
      <c r="E7" s="16">
        <f t="shared" si="0"/>
        <v>180000</v>
      </c>
      <c r="F7" s="8"/>
    </row>
    <row r="8" spans="1:6" ht="15.75" thickBot="1">
      <c r="A8" s="14" t="s">
        <v>10</v>
      </c>
      <c r="B8" s="69"/>
      <c r="C8" s="69"/>
      <c r="D8" s="69"/>
      <c r="E8" s="64">
        <f>SUM(E3:E7)</f>
        <v>5283000</v>
      </c>
    </row>
    <row r="9" spans="1:6" ht="32.25" thickTop="1">
      <c r="A9" s="74" t="s">
        <v>11</v>
      </c>
      <c r="B9" s="8"/>
      <c r="C9" s="8"/>
      <c r="D9" s="8"/>
      <c r="E9" s="17"/>
    </row>
    <row r="10" spans="1:6">
      <c r="A10" s="24" t="s">
        <v>12</v>
      </c>
      <c r="B10" s="25">
        <v>10500</v>
      </c>
      <c r="C10" s="25">
        <v>10500</v>
      </c>
      <c r="D10" s="25">
        <v>10500</v>
      </c>
      <c r="E10" s="26">
        <f t="shared" ref="E10" si="1">SUM(B10:D10)</f>
        <v>31500</v>
      </c>
      <c r="F10" s="8"/>
    </row>
    <row r="11" spans="1:6" ht="15.75" thickBot="1">
      <c r="A11" s="31" t="s">
        <v>13</v>
      </c>
      <c r="B11" s="70"/>
      <c r="C11" s="70"/>
      <c r="D11" s="70"/>
      <c r="E11" s="41">
        <f>E10</f>
        <v>31500</v>
      </c>
    </row>
    <row r="12" spans="1:6" ht="32.25" thickTop="1">
      <c r="A12" s="74" t="s">
        <v>14</v>
      </c>
      <c r="B12" s="8"/>
      <c r="C12" s="8"/>
      <c r="D12" s="8"/>
      <c r="E12" s="17"/>
    </row>
    <row r="13" spans="1:6">
      <c r="A13" s="11" t="s">
        <v>15</v>
      </c>
      <c r="B13" s="12">
        <v>33333</v>
      </c>
      <c r="C13" s="12">
        <v>33333</v>
      </c>
      <c r="D13" s="12">
        <v>33333</v>
      </c>
      <c r="E13" s="16">
        <f>B13+C13+D13</f>
        <v>99999</v>
      </c>
    </row>
    <row r="14" spans="1:6">
      <c r="A14" s="24" t="s">
        <v>16</v>
      </c>
      <c r="B14" s="25">
        <v>30000</v>
      </c>
      <c r="C14" s="25">
        <v>30000</v>
      </c>
      <c r="D14" s="25">
        <v>30000</v>
      </c>
      <c r="E14" s="26">
        <f t="shared" ref="E14:E18" si="2">B14+C14+D14</f>
        <v>90000</v>
      </c>
    </row>
    <row r="15" spans="1:6">
      <c r="A15" s="11" t="s">
        <v>17</v>
      </c>
      <c r="B15" s="12">
        <v>5350</v>
      </c>
      <c r="C15" s="12">
        <v>5350</v>
      </c>
      <c r="D15" s="12">
        <v>5350</v>
      </c>
      <c r="E15" s="16">
        <f t="shared" si="2"/>
        <v>16050</v>
      </c>
    </row>
    <row r="16" spans="1:6">
      <c r="A16" s="24" t="s">
        <v>18</v>
      </c>
      <c r="B16" s="25">
        <v>930000</v>
      </c>
      <c r="C16" s="25">
        <v>930000</v>
      </c>
      <c r="D16" s="25">
        <v>930000</v>
      </c>
      <c r="E16" s="26">
        <f t="shared" si="2"/>
        <v>2790000</v>
      </c>
    </row>
    <row r="17" spans="1:6">
      <c r="A17" s="11" t="s">
        <v>19</v>
      </c>
      <c r="B17" s="12">
        <v>2250</v>
      </c>
      <c r="C17" s="12">
        <v>2250</v>
      </c>
      <c r="D17" s="12">
        <v>2250</v>
      </c>
      <c r="E17" s="16">
        <f t="shared" si="2"/>
        <v>6750</v>
      </c>
    </row>
    <row r="18" spans="1:6">
      <c r="A18" s="24" t="s">
        <v>20</v>
      </c>
      <c r="B18" s="25">
        <v>2800</v>
      </c>
      <c r="C18" s="25">
        <v>2800</v>
      </c>
      <c r="D18" s="25">
        <v>2800</v>
      </c>
      <c r="E18" s="26">
        <f t="shared" si="2"/>
        <v>8400</v>
      </c>
      <c r="F18" s="8"/>
    </row>
    <row r="19" spans="1:6" ht="15.75" thickBot="1">
      <c r="A19" s="57" t="s">
        <v>21</v>
      </c>
      <c r="B19" s="71"/>
      <c r="C19" s="71"/>
      <c r="D19" s="71"/>
      <c r="E19" s="39">
        <f>SUM(E13:E18)</f>
        <v>3011199</v>
      </c>
      <c r="F19" s="8"/>
    </row>
    <row r="20" spans="1:6" ht="16.5" thickTop="1" thickBot="1">
      <c r="A20" s="56"/>
      <c r="B20" s="56"/>
      <c r="C20" s="56"/>
      <c r="D20" s="56"/>
      <c r="E20" s="56"/>
    </row>
    <row r="21" spans="1:6" ht="15.75" thickBot="1">
      <c r="A21" s="52" t="s">
        <v>22</v>
      </c>
      <c r="B21" s="53"/>
      <c r="C21" s="54"/>
      <c r="D21" s="54"/>
      <c r="E21" s="55"/>
    </row>
    <row r="23" spans="1:6">
      <c r="A23" s="72" t="s">
        <v>23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6A2EB-54E3-47E3-B8B9-2A8E0C8ACC70}">
  <dimension ref="A1:G60"/>
  <sheetViews>
    <sheetView showGridLines="0" workbookViewId="0">
      <selection activeCell="F39" sqref="F39"/>
    </sheetView>
  </sheetViews>
  <sheetFormatPr defaultRowHeight="15"/>
  <cols>
    <col min="1" max="1" width="39.42578125" bestFit="1" customWidth="1"/>
    <col min="2" max="2" width="15.7109375" bestFit="1" customWidth="1"/>
    <col min="3" max="3" width="13.85546875" customWidth="1"/>
    <col min="4" max="4" width="15.85546875" bestFit="1" customWidth="1"/>
    <col min="5" max="5" width="19.28515625" customWidth="1"/>
    <col min="6" max="7" width="12.7109375" bestFit="1" customWidth="1"/>
    <col min="8" max="10" width="12.5703125" bestFit="1" customWidth="1"/>
    <col min="11" max="11" width="14.28515625" bestFit="1" customWidth="1"/>
  </cols>
  <sheetData>
    <row r="1" spans="1:6" ht="31.5">
      <c r="A1" s="73" t="s">
        <v>24</v>
      </c>
      <c r="B1" s="9"/>
      <c r="C1" s="9"/>
      <c r="D1" s="9"/>
      <c r="E1" s="10"/>
    </row>
    <row r="2" spans="1:6">
      <c r="A2" s="28"/>
      <c r="B2" s="22" t="s">
        <v>1</v>
      </c>
      <c r="C2" s="22" t="s">
        <v>2</v>
      </c>
      <c r="D2" s="22" t="s">
        <v>3</v>
      </c>
      <c r="E2" s="29" t="s">
        <v>4</v>
      </c>
    </row>
    <row r="3" spans="1:6">
      <c r="A3" s="11" t="s">
        <v>5</v>
      </c>
      <c r="B3" s="12">
        <v>330000</v>
      </c>
      <c r="C3" s="12">
        <v>400000</v>
      </c>
      <c r="D3" s="12">
        <v>335000</v>
      </c>
      <c r="E3" s="13">
        <f>B3+C3+D3</f>
        <v>1065000</v>
      </c>
      <c r="F3" s="3"/>
    </row>
    <row r="4" spans="1:6">
      <c r="A4" s="24" t="s">
        <v>6</v>
      </c>
      <c r="B4" s="25">
        <v>740000</v>
      </c>
      <c r="C4" s="25">
        <v>447800</v>
      </c>
      <c r="D4" s="25">
        <v>138000</v>
      </c>
      <c r="E4" s="30">
        <f>B4+C4+D4</f>
        <v>1325800</v>
      </c>
      <c r="F4" s="3"/>
    </row>
    <row r="5" spans="1:6">
      <c r="A5" s="11" t="s">
        <v>7</v>
      </c>
      <c r="B5" s="12">
        <v>773000</v>
      </c>
      <c r="C5" s="12">
        <v>632050</v>
      </c>
      <c r="D5" s="12">
        <v>570500</v>
      </c>
      <c r="E5" s="13">
        <f>B5+C5+D5</f>
        <v>1975550</v>
      </c>
      <c r="F5" s="3"/>
    </row>
    <row r="6" spans="1:6">
      <c r="A6" s="24" t="s">
        <v>8</v>
      </c>
      <c r="B6" s="25">
        <v>280000</v>
      </c>
      <c r="C6" s="25">
        <v>289000</v>
      </c>
      <c r="D6" s="25">
        <v>284000</v>
      </c>
      <c r="E6" s="30">
        <f>B6+C6+D6</f>
        <v>853000</v>
      </c>
      <c r="F6" s="3"/>
    </row>
    <row r="7" spans="1:6">
      <c r="A7" s="11" t="s">
        <v>9</v>
      </c>
      <c r="B7" s="12">
        <v>40000</v>
      </c>
      <c r="C7" s="12">
        <v>60000</v>
      </c>
      <c r="D7" s="12">
        <v>42000</v>
      </c>
      <c r="E7" s="13">
        <f>B7+C7+D7</f>
        <v>142000</v>
      </c>
      <c r="F7" s="3"/>
    </row>
    <row r="8" spans="1:6" ht="15.75" thickBot="1">
      <c r="A8" s="62" t="s">
        <v>25</v>
      </c>
      <c r="B8" s="33"/>
      <c r="C8" s="33"/>
      <c r="D8" s="33"/>
      <c r="E8" s="66">
        <f>SUM(E3:E7)</f>
        <v>5361350</v>
      </c>
      <c r="F8" s="3"/>
    </row>
    <row r="9" spans="1:6" ht="32.25" thickTop="1">
      <c r="A9" s="74" t="s">
        <v>11</v>
      </c>
      <c r="B9" s="8"/>
      <c r="C9" s="8"/>
      <c r="D9" s="8"/>
      <c r="E9" s="17"/>
      <c r="F9" s="3"/>
    </row>
    <row r="10" spans="1:6">
      <c r="A10" s="24" t="s">
        <v>12</v>
      </c>
      <c r="B10" s="25">
        <v>10001.219999999999</v>
      </c>
      <c r="C10" s="25">
        <v>9932.44</v>
      </c>
      <c r="D10" s="25">
        <v>9465.34</v>
      </c>
      <c r="E10" s="30">
        <f>B10+C10+D10</f>
        <v>29399</v>
      </c>
      <c r="F10" s="3"/>
    </row>
    <row r="11" spans="1:6" ht="15.75" thickBot="1">
      <c r="A11" s="60" t="s">
        <v>26</v>
      </c>
      <c r="B11" s="63"/>
      <c r="C11" s="63"/>
      <c r="D11" s="63"/>
      <c r="E11" s="67">
        <f>E10</f>
        <v>29399</v>
      </c>
      <c r="F11" s="3"/>
    </row>
    <row r="12" spans="1:6" ht="32.25" thickTop="1">
      <c r="A12" s="74" t="s">
        <v>27</v>
      </c>
      <c r="B12" s="8"/>
      <c r="C12" s="8"/>
      <c r="D12" s="8"/>
      <c r="E12" s="17"/>
      <c r="F12" s="3"/>
    </row>
    <row r="13" spans="1:6">
      <c r="A13" s="24" t="s">
        <v>15</v>
      </c>
      <c r="B13" s="25">
        <v>33333.339999999997</v>
      </c>
      <c r="C13" s="25">
        <v>33333.33</v>
      </c>
      <c r="D13" s="25">
        <v>33333.33</v>
      </c>
      <c r="E13" s="30">
        <f>B13+C13+D13</f>
        <v>100000</v>
      </c>
      <c r="F13" s="3"/>
    </row>
    <row r="14" spans="1:6">
      <c r="A14" s="11" t="s">
        <v>16</v>
      </c>
      <c r="B14" s="12">
        <v>35850</v>
      </c>
      <c r="C14" s="12">
        <v>21000</v>
      </c>
      <c r="D14" s="12">
        <v>51700</v>
      </c>
      <c r="E14" s="58">
        <f t="shared" ref="E14:E18" si="0">B14+C14+D14</f>
        <v>108550</v>
      </c>
      <c r="F14" s="3"/>
    </row>
    <row r="15" spans="1:6">
      <c r="A15" s="24" t="s">
        <v>17</v>
      </c>
      <c r="B15" s="25">
        <v>4000</v>
      </c>
      <c r="C15" s="25">
        <v>5000</v>
      </c>
      <c r="D15" s="25">
        <v>6750</v>
      </c>
      <c r="E15" s="30">
        <f t="shared" si="0"/>
        <v>15750</v>
      </c>
      <c r="F15" s="3"/>
    </row>
    <row r="16" spans="1:6">
      <c r="A16" s="11" t="s">
        <v>18</v>
      </c>
      <c r="B16" s="12">
        <v>890000</v>
      </c>
      <c r="C16" s="12">
        <v>918000</v>
      </c>
      <c r="D16" s="12">
        <v>1020500</v>
      </c>
      <c r="E16" s="58">
        <f t="shared" si="0"/>
        <v>2828500</v>
      </c>
      <c r="F16" s="3"/>
    </row>
    <row r="17" spans="1:7">
      <c r="A17" s="24" t="s">
        <v>19</v>
      </c>
      <c r="B17" s="25">
        <v>2200</v>
      </c>
      <c r="C17" s="25">
        <v>3</v>
      </c>
      <c r="D17" s="25">
        <v>2350</v>
      </c>
      <c r="E17" s="30">
        <f t="shared" si="0"/>
        <v>4553</v>
      </c>
      <c r="F17" s="3"/>
    </row>
    <row r="18" spans="1:7">
      <c r="A18" s="11" t="s">
        <v>20</v>
      </c>
      <c r="B18" s="12">
        <v>2800</v>
      </c>
      <c r="C18" s="12">
        <v>2800</v>
      </c>
      <c r="D18" s="12">
        <v>2800</v>
      </c>
      <c r="E18" s="58">
        <f t="shared" si="0"/>
        <v>8400</v>
      </c>
      <c r="F18" s="3"/>
    </row>
    <row r="19" spans="1:7" ht="15.75" thickBot="1">
      <c r="A19" s="59" t="s">
        <v>28</v>
      </c>
      <c r="B19" s="33"/>
      <c r="C19" s="33"/>
      <c r="D19" s="33"/>
      <c r="E19" s="66">
        <f>SUM(E13:E18)</f>
        <v>3065753</v>
      </c>
      <c r="F19" s="3"/>
    </row>
    <row r="20" spans="1:7" ht="32.25" thickTop="1">
      <c r="A20" s="74" t="s">
        <v>29</v>
      </c>
      <c r="B20" s="8"/>
      <c r="C20" s="8"/>
      <c r="D20" s="8"/>
      <c r="E20" s="17"/>
      <c r="F20" s="3"/>
      <c r="G20" s="3"/>
    </row>
    <row r="21" spans="1:7">
      <c r="A21" s="24" t="s">
        <v>30</v>
      </c>
      <c r="B21" s="25">
        <f>SUM(B3,B4,B5,B6,B7)</f>
        <v>2163000</v>
      </c>
      <c r="C21" s="25">
        <f>SUM(C3,C4,C5,C6,C7)</f>
        <v>1828850</v>
      </c>
      <c r="D21" s="25">
        <f>SUM(D3,D4,D5,D6,D7)</f>
        <v>1369500</v>
      </c>
      <c r="E21" s="30">
        <v>5252350</v>
      </c>
      <c r="F21" s="3"/>
      <c r="G21" s="3"/>
    </row>
    <row r="22" spans="1:7">
      <c r="A22" s="11" t="s">
        <v>31</v>
      </c>
      <c r="B22" s="15">
        <f>B10</f>
        <v>10001.219999999999</v>
      </c>
      <c r="C22" s="15">
        <f>C10</f>
        <v>9932.44</v>
      </c>
      <c r="D22" s="15">
        <f>D10</f>
        <v>9465.34</v>
      </c>
      <c r="E22" s="13">
        <v>28400</v>
      </c>
      <c r="F22" s="3"/>
      <c r="G22" s="3"/>
    </row>
    <row r="23" spans="1:7">
      <c r="A23" s="24" t="s">
        <v>32</v>
      </c>
      <c r="B23" s="27">
        <f>B21-B22</f>
        <v>2152998.7799999998</v>
      </c>
      <c r="C23" s="27">
        <f>C21-C22</f>
        <v>1818917.56</v>
      </c>
      <c r="D23" s="27">
        <f>D21-D22</f>
        <v>1360034.66</v>
      </c>
      <c r="E23" s="30">
        <f>E21-E22</f>
        <v>5223950</v>
      </c>
      <c r="F23" s="3"/>
      <c r="G23" s="3"/>
    </row>
    <row r="24" spans="1:7">
      <c r="A24" s="11" t="s">
        <v>33</v>
      </c>
      <c r="B24" s="15">
        <f>SUM(B13:B18)</f>
        <v>968183.34</v>
      </c>
      <c r="C24" s="15">
        <f t="shared" ref="C24:D24" si="1">SUM(C13:C18)</f>
        <v>980136.33</v>
      </c>
      <c r="D24" s="15">
        <f t="shared" si="1"/>
        <v>1117433.33</v>
      </c>
      <c r="E24" s="13">
        <v>3013950</v>
      </c>
      <c r="F24" s="3"/>
      <c r="G24" s="3"/>
    </row>
    <row r="25" spans="1:7">
      <c r="A25" s="24" t="s">
        <v>34</v>
      </c>
      <c r="B25" s="27">
        <v>0</v>
      </c>
      <c r="C25" s="27">
        <v>0</v>
      </c>
      <c r="D25" s="27">
        <v>0</v>
      </c>
      <c r="E25" s="30">
        <v>0</v>
      </c>
      <c r="F25" s="3"/>
      <c r="G25" s="3"/>
    </row>
    <row r="26" spans="1:7">
      <c r="A26" s="11" t="s">
        <v>35</v>
      </c>
      <c r="B26" s="15">
        <v>0</v>
      </c>
      <c r="C26" s="15">
        <v>0</v>
      </c>
      <c r="D26" s="15">
        <v>0</v>
      </c>
      <c r="E26" s="13">
        <v>0</v>
      </c>
      <c r="F26" s="3"/>
      <c r="G26" s="3"/>
    </row>
    <row r="27" spans="1:7" ht="15.75" thickBot="1">
      <c r="A27" s="61" t="s">
        <v>29</v>
      </c>
      <c r="B27" s="65"/>
      <c r="C27" s="65"/>
      <c r="D27" s="65"/>
      <c r="E27" s="68">
        <f>E23-E24-E25-E26</f>
        <v>2210000</v>
      </c>
    </row>
    <row r="28" spans="1:7" ht="16.5" thickTop="1" thickBot="1">
      <c r="A28" s="18"/>
      <c r="B28" s="19"/>
      <c r="C28" s="19"/>
      <c r="D28" s="19"/>
      <c r="E28" s="20"/>
    </row>
    <row r="29" spans="1:7" ht="15.75" thickBot="1"/>
    <row r="30" spans="1:7" ht="15.75" thickBot="1">
      <c r="A30" s="52" t="s">
        <v>22</v>
      </c>
      <c r="B30" s="53"/>
      <c r="C30" s="54"/>
      <c r="D30" s="54"/>
      <c r="E30" s="55"/>
    </row>
    <row r="31" spans="1:7">
      <c r="E31" s="8"/>
    </row>
    <row r="32" spans="1:7">
      <c r="A32" s="72" t="s">
        <v>23</v>
      </c>
    </row>
    <row r="36" spans="6:6">
      <c r="F36" s="3"/>
    </row>
    <row r="37" spans="6:6">
      <c r="F37" s="3"/>
    </row>
    <row r="38" spans="6:6">
      <c r="F38" s="3"/>
    </row>
    <row r="39" spans="6:6">
      <c r="F39" s="3"/>
    </row>
    <row r="40" spans="6:6">
      <c r="F40" s="3"/>
    </row>
    <row r="41" spans="6:6">
      <c r="F41" s="3"/>
    </row>
    <row r="42" spans="6:6">
      <c r="F42" s="3"/>
    </row>
    <row r="43" spans="6:6">
      <c r="F43" s="3"/>
    </row>
    <row r="44" spans="6:6">
      <c r="F44" s="3"/>
    </row>
    <row r="45" spans="6:6">
      <c r="F45" s="3"/>
    </row>
    <row r="46" spans="6:6">
      <c r="F46" s="3"/>
    </row>
    <row r="47" spans="6:6">
      <c r="F47" s="3"/>
    </row>
    <row r="48" spans="6:6">
      <c r="F48" s="3"/>
    </row>
    <row r="49" spans="1:6">
      <c r="F49" s="3"/>
    </row>
    <row r="50" spans="1:6">
      <c r="F50" s="3"/>
    </row>
    <row r="51" spans="1:6">
      <c r="F51" s="3"/>
    </row>
    <row r="52" spans="1:6">
      <c r="A52" s="4"/>
      <c r="F52" s="3"/>
    </row>
    <row r="53" spans="1:6" ht="23.25">
      <c r="A53" s="1"/>
      <c r="F53" s="3"/>
    </row>
    <row r="54" spans="1:6">
      <c r="A54" s="2"/>
      <c r="B54" s="6"/>
      <c r="C54" s="6"/>
      <c r="D54" s="6"/>
      <c r="F54" s="3"/>
    </row>
    <row r="55" spans="1:6">
      <c r="A55" s="2"/>
      <c r="B55" s="7"/>
      <c r="C55" s="7"/>
      <c r="D55" s="7"/>
      <c r="F55" s="3"/>
    </row>
    <row r="56" spans="1:6">
      <c r="A56" s="2"/>
      <c r="F56" s="3"/>
    </row>
    <row r="57" spans="1:6">
      <c r="A57" s="2"/>
      <c r="B57" s="7"/>
      <c r="C57" s="7"/>
      <c r="D57" s="7"/>
      <c r="F57" s="3"/>
    </row>
    <row r="58" spans="1:6">
      <c r="A58" s="2"/>
      <c r="F58" s="3"/>
    </row>
    <row r="59" spans="1:6">
      <c r="A59" s="2"/>
      <c r="F59" s="3"/>
    </row>
    <row r="60" spans="1:6">
      <c r="A60" s="5"/>
    </row>
  </sheetData>
  <conditionalFormatting sqref="B3:E27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E052-2688-43A9-AE3D-AEE34A4954C4}">
  <dimension ref="A1:O77"/>
  <sheetViews>
    <sheetView showGridLines="0" tabSelected="1" workbookViewId="0">
      <selection activeCell="P24" sqref="P24"/>
    </sheetView>
  </sheetViews>
  <sheetFormatPr defaultRowHeight="15"/>
  <cols>
    <col min="1" max="1" width="40.28515625" customWidth="1"/>
    <col min="2" max="2" width="16" customWidth="1"/>
    <col min="3" max="3" width="16.42578125" customWidth="1"/>
    <col min="4" max="4" width="16" customWidth="1"/>
    <col min="5" max="5" width="15.85546875" customWidth="1"/>
    <col min="6" max="6" width="16" customWidth="1"/>
    <col min="7" max="7" width="15.85546875" customWidth="1"/>
    <col min="8" max="10" width="16" customWidth="1"/>
  </cols>
  <sheetData>
    <row r="1" spans="1:15" ht="41.25" customHeight="1">
      <c r="A1" s="86"/>
      <c r="B1" s="90" t="s">
        <v>36</v>
      </c>
      <c r="C1" s="91"/>
      <c r="D1" s="92"/>
      <c r="E1" s="90" t="s">
        <v>2</v>
      </c>
      <c r="F1" s="91"/>
      <c r="G1" s="92"/>
      <c r="H1" s="90" t="s">
        <v>3</v>
      </c>
      <c r="I1" s="91"/>
      <c r="J1" s="93"/>
      <c r="K1" s="75"/>
      <c r="L1" s="75"/>
      <c r="M1" s="75"/>
      <c r="N1" s="75"/>
      <c r="O1" s="75"/>
    </row>
    <row r="2" spans="1:15" ht="30">
      <c r="A2" s="87" t="s">
        <v>37</v>
      </c>
      <c r="B2" s="88" t="s">
        <v>38</v>
      </c>
      <c r="C2" s="88" t="s">
        <v>39</v>
      </c>
      <c r="D2" s="88" t="s">
        <v>40</v>
      </c>
      <c r="E2" s="88" t="s">
        <v>38</v>
      </c>
      <c r="F2" s="88" t="s">
        <v>39</v>
      </c>
      <c r="G2" s="88" t="s">
        <v>40</v>
      </c>
      <c r="H2" s="88" t="s">
        <v>38</v>
      </c>
      <c r="I2" s="88" t="s">
        <v>39</v>
      </c>
      <c r="J2" s="89" t="s">
        <v>40</v>
      </c>
      <c r="K2" s="75"/>
      <c r="L2" s="75"/>
      <c r="M2" s="75"/>
      <c r="N2" s="75"/>
      <c r="O2" s="75"/>
    </row>
    <row r="3" spans="1:15">
      <c r="A3" s="24" t="s">
        <v>5</v>
      </c>
      <c r="B3" s="25">
        <v>330000</v>
      </c>
      <c r="C3" s="25">
        <v>331000</v>
      </c>
      <c r="D3" s="25">
        <f>B3-C3</f>
        <v>-1000</v>
      </c>
      <c r="E3" s="25">
        <v>400000</v>
      </c>
      <c r="F3" s="25">
        <v>331000</v>
      </c>
      <c r="G3" s="25">
        <f>E3-F3</f>
        <v>69000</v>
      </c>
      <c r="H3" s="25">
        <v>335000</v>
      </c>
      <c r="I3" s="25">
        <v>331000</v>
      </c>
      <c r="J3" s="34">
        <f>H3-I3</f>
        <v>4000</v>
      </c>
      <c r="K3" s="75"/>
      <c r="L3" s="75"/>
      <c r="M3" s="75"/>
      <c r="N3" s="75"/>
      <c r="O3" s="75"/>
    </row>
    <row r="4" spans="1:15">
      <c r="A4" s="35" t="s">
        <v>6</v>
      </c>
      <c r="B4" s="36">
        <v>740000</v>
      </c>
      <c r="C4" s="36">
        <v>430000</v>
      </c>
      <c r="D4" s="36">
        <f t="shared" ref="D4:D7" si="0">B4-C4</f>
        <v>310000</v>
      </c>
      <c r="E4" s="36">
        <v>447800</v>
      </c>
      <c r="F4" s="36">
        <v>430000</v>
      </c>
      <c r="G4" s="36">
        <f t="shared" ref="G4:G7" si="1">E4-F4</f>
        <v>17800</v>
      </c>
      <c r="H4" s="36">
        <v>138000</v>
      </c>
      <c r="I4" s="36">
        <v>430000</v>
      </c>
      <c r="J4" s="37">
        <f t="shared" ref="J4:J7" si="2">H4-I4</f>
        <v>-292000</v>
      </c>
      <c r="K4" s="75"/>
      <c r="L4" s="75"/>
      <c r="M4" s="75"/>
      <c r="N4" s="75"/>
      <c r="O4" s="75"/>
    </row>
    <row r="5" spans="1:15">
      <c r="A5" s="24" t="s">
        <v>7</v>
      </c>
      <c r="B5" s="25">
        <v>773000</v>
      </c>
      <c r="C5" s="25">
        <v>660000</v>
      </c>
      <c r="D5" s="25">
        <f t="shared" si="0"/>
        <v>113000</v>
      </c>
      <c r="E5" s="25">
        <v>632050</v>
      </c>
      <c r="F5" s="25">
        <v>660000</v>
      </c>
      <c r="G5" s="25">
        <f t="shared" si="1"/>
        <v>-27950</v>
      </c>
      <c r="H5" s="25">
        <v>570500</v>
      </c>
      <c r="I5" s="25">
        <v>660000</v>
      </c>
      <c r="J5" s="34">
        <f t="shared" si="2"/>
        <v>-89500</v>
      </c>
      <c r="K5" s="75"/>
      <c r="L5" s="75"/>
      <c r="M5" s="75"/>
      <c r="N5" s="75"/>
      <c r="O5" s="75"/>
    </row>
    <row r="6" spans="1:15">
      <c r="A6" s="35" t="s">
        <v>8</v>
      </c>
      <c r="B6" s="36">
        <v>280000</v>
      </c>
      <c r="C6" s="36">
        <v>280000</v>
      </c>
      <c r="D6" s="36">
        <f t="shared" si="0"/>
        <v>0</v>
      </c>
      <c r="E6" s="36">
        <v>289000</v>
      </c>
      <c r="F6" s="36">
        <v>280000</v>
      </c>
      <c r="G6" s="36">
        <f t="shared" si="1"/>
        <v>9000</v>
      </c>
      <c r="H6" s="36">
        <v>284000</v>
      </c>
      <c r="I6" s="36">
        <v>280000</v>
      </c>
      <c r="J6" s="37">
        <f t="shared" si="2"/>
        <v>4000</v>
      </c>
      <c r="K6" s="75"/>
      <c r="L6" s="75"/>
      <c r="M6" s="75"/>
      <c r="N6" s="75"/>
      <c r="O6" s="75"/>
    </row>
    <row r="7" spans="1:15">
      <c r="A7" s="24" t="s">
        <v>9</v>
      </c>
      <c r="B7" s="25">
        <v>40000</v>
      </c>
      <c r="C7" s="25">
        <v>60000</v>
      </c>
      <c r="D7" s="25">
        <f t="shared" si="0"/>
        <v>-20000</v>
      </c>
      <c r="E7" s="25">
        <v>60000</v>
      </c>
      <c r="F7" s="25">
        <v>60000</v>
      </c>
      <c r="G7" s="25">
        <f t="shared" si="1"/>
        <v>0</v>
      </c>
      <c r="H7" s="25">
        <v>42000</v>
      </c>
      <c r="I7" s="25">
        <v>60000</v>
      </c>
      <c r="J7" s="34">
        <f t="shared" si="2"/>
        <v>-18000</v>
      </c>
      <c r="K7" s="75"/>
      <c r="L7" s="75"/>
      <c r="M7" s="75"/>
      <c r="N7" s="75"/>
      <c r="O7" s="75"/>
    </row>
    <row r="8" spans="1:15" ht="15.75" thickBot="1">
      <c r="A8" s="38" t="s">
        <v>41</v>
      </c>
      <c r="B8" s="32">
        <f>B3+B4+B5+B6+B7</f>
        <v>2163000</v>
      </c>
      <c r="C8" s="32">
        <f>C3+C4+C5+C6+C7</f>
        <v>1761000</v>
      </c>
      <c r="D8" s="32">
        <f>B8-C8</f>
        <v>402000</v>
      </c>
      <c r="E8" s="32">
        <f>E3+E4+E5+E6+E7</f>
        <v>1828850</v>
      </c>
      <c r="F8" s="32">
        <f>F3+F4+F5+F6+F7</f>
        <v>1761000</v>
      </c>
      <c r="G8" s="32">
        <f>E8-F8</f>
        <v>67850</v>
      </c>
      <c r="H8" s="32">
        <f>H3+H4+H5+H6+H7</f>
        <v>1369500</v>
      </c>
      <c r="I8" s="32">
        <f>I3+I4+I5+I6+I7</f>
        <v>1761000</v>
      </c>
      <c r="J8" s="39">
        <f>H8-I8</f>
        <v>-391500</v>
      </c>
      <c r="K8" s="75"/>
      <c r="L8" s="75"/>
      <c r="M8" s="75"/>
      <c r="N8" s="75"/>
      <c r="O8" s="75"/>
    </row>
    <row r="9" spans="1:15" ht="30.75" thickTop="1">
      <c r="A9" s="78" t="s">
        <v>11</v>
      </c>
      <c r="B9" s="79"/>
      <c r="C9" s="79"/>
      <c r="D9" s="79"/>
      <c r="E9" s="79"/>
      <c r="F9" s="79"/>
      <c r="G9" s="79"/>
      <c r="H9" s="79"/>
      <c r="I9" s="79"/>
      <c r="J9" s="80"/>
      <c r="K9" s="75"/>
      <c r="L9" s="75"/>
      <c r="M9" s="75"/>
      <c r="N9" s="75"/>
      <c r="O9" s="75"/>
    </row>
    <row r="10" spans="1:15">
      <c r="A10" s="24" t="s">
        <v>12</v>
      </c>
      <c r="B10" s="25">
        <v>10001.219999999999</v>
      </c>
      <c r="C10" s="25">
        <v>10500</v>
      </c>
      <c r="D10" s="25">
        <f>B10-C10</f>
        <v>-498.78000000000065</v>
      </c>
      <c r="E10" s="25">
        <v>9932.44</v>
      </c>
      <c r="F10" s="25">
        <v>10500</v>
      </c>
      <c r="G10" s="25">
        <f>E10-F10</f>
        <v>-567.55999999999949</v>
      </c>
      <c r="H10" s="25">
        <v>9465.34</v>
      </c>
      <c r="I10" s="25">
        <v>10500</v>
      </c>
      <c r="J10" s="34">
        <f>H10-I10</f>
        <v>-1034.6599999999999</v>
      </c>
      <c r="K10" s="75"/>
      <c r="L10" s="75"/>
      <c r="M10" s="75"/>
      <c r="N10" s="75"/>
      <c r="O10" s="75"/>
    </row>
    <row r="11" spans="1:15" ht="15.75" thickBot="1">
      <c r="A11" s="38" t="s">
        <v>41</v>
      </c>
      <c r="B11" s="76">
        <f t="shared" ref="B11:J11" si="3">B10</f>
        <v>10001.219999999999</v>
      </c>
      <c r="C11" s="76">
        <f t="shared" si="3"/>
        <v>10500</v>
      </c>
      <c r="D11" s="76">
        <f t="shared" si="3"/>
        <v>-498.78000000000065</v>
      </c>
      <c r="E11" s="76">
        <f t="shared" si="3"/>
        <v>9932.44</v>
      </c>
      <c r="F11" s="76">
        <f t="shared" si="3"/>
        <v>10500</v>
      </c>
      <c r="G11" s="76">
        <f t="shared" si="3"/>
        <v>-567.55999999999949</v>
      </c>
      <c r="H11" s="76">
        <f t="shared" si="3"/>
        <v>9465.34</v>
      </c>
      <c r="I11" s="76">
        <f t="shared" si="3"/>
        <v>10500</v>
      </c>
      <c r="J11" s="77">
        <f t="shared" si="3"/>
        <v>-1034.6599999999999</v>
      </c>
      <c r="K11" s="75"/>
      <c r="L11" s="75"/>
      <c r="M11" s="75"/>
      <c r="N11" s="75"/>
      <c r="O11" s="75"/>
    </row>
    <row r="12" spans="1:15" ht="30.75" thickTop="1">
      <c r="A12" s="78" t="s">
        <v>42</v>
      </c>
      <c r="B12" s="79"/>
      <c r="C12" s="79"/>
      <c r="D12" s="79"/>
      <c r="E12" s="79"/>
      <c r="F12" s="79"/>
      <c r="G12" s="79"/>
      <c r="H12" s="79"/>
      <c r="I12" s="79"/>
      <c r="J12" s="80"/>
      <c r="K12" s="75"/>
      <c r="L12" s="75"/>
      <c r="M12" s="75"/>
      <c r="N12" s="75"/>
      <c r="O12" s="75"/>
    </row>
    <row r="13" spans="1:15">
      <c r="A13" s="24" t="s">
        <v>15</v>
      </c>
      <c r="B13" s="25">
        <v>33333.339999999997</v>
      </c>
      <c r="C13" s="25">
        <v>33333</v>
      </c>
      <c r="D13" s="25">
        <f>B13-C13</f>
        <v>0.33999999999650754</v>
      </c>
      <c r="E13" s="25">
        <v>33333.33</v>
      </c>
      <c r="F13" s="25">
        <v>33333</v>
      </c>
      <c r="G13" s="25">
        <f>E13-F13</f>
        <v>0.33000000000174623</v>
      </c>
      <c r="H13" s="25">
        <v>33333.33</v>
      </c>
      <c r="I13" s="25">
        <v>33333</v>
      </c>
      <c r="J13" s="34">
        <f>H13-I13</f>
        <v>0.33000000000174623</v>
      </c>
      <c r="K13" s="75"/>
      <c r="L13" s="75"/>
      <c r="M13" s="75"/>
      <c r="N13" s="75"/>
      <c r="O13" s="75"/>
    </row>
    <row r="14" spans="1:15">
      <c r="A14" s="35" t="s">
        <v>16</v>
      </c>
      <c r="B14" s="36">
        <v>35850</v>
      </c>
      <c r="C14" s="36">
        <v>30000</v>
      </c>
      <c r="D14" s="36">
        <f t="shared" ref="D14:D18" si="4">B14-C14</f>
        <v>5850</v>
      </c>
      <c r="E14" s="36">
        <v>21000</v>
      </c>
      <c r="F14" s="36">
        <v>30000</v>
      </c>
      <c r="G14" s="36">
        <f t="shared" ref="G14:G18" si="5">E14-F14</f>
        <v>-9000</v>
      </c>
      <c r="H14" s="36">
        <v>51700</v>
      </c>
      <c r="I14" s="36">
        <v>30000</v>
      </c>
      <c r="J14" s="37">
        <f t="shared" ref="J14:J18" si="6">H14-I14</f>
        <v>21700</v>
      </c>
      <c r="K14" s="75"/>
      <c r="L14" s="75"/>
      <c r="M14" s="75"/>
      <c r="N14" s="75"/>
      <c r="O14" s="75"/>
    </row>
    <row r="15" spans="1:15">
      <c r="A15" s="24" t="s">
        <v>17</v>
      </c>
      <c r="B15" s="25">
        <v>4000</v>
      </c>
      <c r="C15" s="25">
        <v>5350</v>
      </c>
      <c r="D15" s="25">
        <f t="shared" si="4"/>
        <v>-1350</v>
      </c>
      <c r="E15" s="25">
        <v>5000</v>
      </c>
      <c r="F15" s="25">
        <v>5350</v>
      </c>
      <c r="G15" s="25">
        <f t="shared" si="5"/>
        <v>-350</v>
      </c>
      <c r="H15" s="25">
        <v>6750</v>
      </c>
      <c r="I15" s="25">
        <v>5350</v>
      </c>
      <c r="J15" s="34">
        <f t="shared" si="6"/>
        <v>1400</v>
      </c>
      <c r="K15" s="75"/>
      <c r="L15" s="75"/>
      <c r="M15" s="75"/>
      <c r="N15" s="75"/>
      <c r="O15" s="75"/>
    </row>
    <row r="16" spans="1:15">
      <c r="A16" s="35" t="s">
        <v>18</v>
      </c>
      <c r="B16" s="36">
        <v>890000</v>
      </c>
      <c r="C16" s="36">
        <v>930000</v>
      </c>
      <c r="D16" s="36">
        <f t="shared" si="4"/>
        <v>-40000</v>
      </c>
      <c r="E16" s="36">
        <v>918000</v>
      </c>
      <c r="F16" s="36">
        <v>930000</v>
      </c>
      <c r="G16" s="36">
        <f t="shared" si="5"/>
        <v>-12000</v>
      </c>
      <c r="H16" s="36">
        <v>1020500</v>
      </c>
      <c r="I16" s="36">
        <v>930000</v>
      </c>
      <c r="J16" s="37">
        <f t="shared" si="6"/>
        <v>90500</v>
      </c>
      <c r="K16" s="75"/>
      <c r="L16" s="75"/>
      <c r="M16" s="75"/>
      <c r="N16" s="75"/>
      <c r="O16" s="75"/>
    </row>
    <row r="17" spans="1:15">
      <c r="A17" s="24" t="s">
        <v>19</v>
      </c>
      <c r="B17" s="25">
        <v>2200</v>
      </c>
      <c r="C17" s="25">
        <v>2250</v>
      </c>
      <c r="D17" s="25">
        <f t="shared" si="4"/>
        <v>-50</v>
      </c>
      <c r="E17" s="25">
        <v>3</v>
      </c>
      <c r="F17" s="25">
        <v>2250</v>
      </c>
      <c r="G17" s="25">
        <f t="shared" si="5"/>
        <v>-2247</v>
      </c>
      <c r="H17" s="25">
        <v>2350</v>
      </c>
      <c r="I17" s="25">
        <v>2250</v>
      </c>
      <c r="J17" s="34">
        <f t="shared" si="6"/>
        <v>100</v>
      </c>
      <c r="K17" s="75"/>
      <c r="L17" s="75"/>
      <c r="M17" s="75"/>
      <c r="N17" s="75"/>
      <c r="O17" s="75"/>
    </row>
    <row r="18" spans="1:15">
      <c r="A18" s="35" t="s">
        <v>20</v>
      </c>
      <c r="B18" s="36">
        <v>2800</v>
      </c>
      <c r="C18" s="36">
        <v>2800</v>
      </c>
      <c r="D18" s="36">
        <f t="shared" si="4"/>
        <v>0</v>
      </c>
      <c r="E18" s="36">
        <v>2800</v>
      </c>
      <c r="F18" s="36">
        <v>2800</v>
      </c>
      <c r="G18" s="36">
        <f t="shared" si="5"/>
        <v>0</v>
      </c>
      <c r="H18" s="36">
        <v>2800</v>
      </c>
      <c r="I18" s="36">
        <v>2800</v>
      </c>
      <c r="J18" s="37">
        <f t="shared" si="6"/>
        <v>0</v>
      </c>
      <c r="K18" s="75"/>
      <c r="L18" s="75"/>
      <c r="M18" s="75"/>
      <c r="N18" s="75"/>
      <c r="O18" s="75"/>
    </row>
    <row r="19" spans="1:15" ht="15.75" thickBot="1">
      <c r="A19" s="40" t="s">
        <v>41</v>
      </c>
      <c r="B19" s="33">
        <f>B13+B14+B15+B16+B17+B18</f>
        <v>968183.34</v>
      </c>
      <c r="C19" s="33">
        <f>C13+C14+C15+C16+C17+C18</f>
        <v>1003733</v>
      </c>
      <c r="D19" s="33">
        <f>B19-C19</f>
        <v>-35549.660000000033</v>
      </c>
      <c r="E19" s="33">
        <f>E13+E14+E15+E16+E17+E18</f>
        <v>980136.33</v>
      </c>
      <c r="F19" s="33">
        <f>F13+F14+F15+F16+F17+F18</f>
        <v>1003733</v>
      </c>
      <c r="G19" s="33">
        <f>E19-F19</f>
        <v>-23596.670000000042</v>
      </c>
      <c r="H19" s="33">
        <f>H13+H14+H15+H16+H17+H18</f>
        <v>1117433.33</v>
      </c>
      <c r="I19" s="33">
        <f>I13+I14+I15+I16+I17+I18</f>
        <v>1003733</v>
      </c>
      <c r="J19" s="41">
        <f>H19-I19</f>
        <v>113700.33000000007</v>
      </c>
      <c r="K19" s="75"/>
      <c r="L19" s="75"/>
      <c r="M19" s="75"/>
      <c r="N19" s="75"/>
      <c r="O19" s="75"/>
    </row>
    <row r="20" spans="1:15" ht="30.75" thickTop="1">
      <c r="A20" s="78" t="s">
        <v>29</v>
      </c>
      <c r="B20" s="79"/>
      <c r="C20" s="79"/>
      <c r="D20" s="79"/>
      <c r="E20" s="79"/>
      <c r="F20" s="79"/>
      <c r="G20" s="79"/>
      <c r="H20" s="79"/>
      <c r="I20" s="79"/>
      <c r="J20" s="80"/>
      <c r="K20" s="75"/>
      <c r="L20" s="75"/>
      <c r="M20" s="75"/>
      <c r="N20" s="75"/>
      <c r="O20" s="75"/>
    </row>
    <row r="21" spans="1:15">
      <c r="A21" s="24" t="s">
        <v>37</v>
      </c>
      <c r="B21" s="25">
        <f>B3+B4+B5+B6+B7</f>
        <v>2163000</v>
      </c>
      <c r="C21" s="25">
        <f>C3+C4+C5+C6+C7</f>
        <v>1761000</v>
      </c>
      <c r="D21" s="25">
        <f>B21-C21</f>
        <v>402000</v>
      </c>
      <c r="E21" s="25">
        <f>SUM(E3,E4,E5,E6,E7)</f>
        <v>1828850</v>
      </c>
      <c r="F21" s="25">
        <f>F3+F4+F5+F6+F7</f>
        <v>1761000</v>
      </c>
      <c r="G21" s="25">
        <f>E21-F21</f>
        <v>67850</v>
      </c>
      <c r="H21" s="25">
        <f>SUM(H3,H4,H5,H6,H7)</f>
        <v>1369500</v>
      </c>
      <c r="I21" s="25">
        <f>I3+I4+I5+I6+I7</f>
        <v>1761000</v>
      </c>
      <c r="J21" s="34">
        <f>H21-I21</f>
        <v>-391500</v>
      </c>
      <c r="K21" s="75"/>
      <c r="L21" s="75"/>
      <c r="M21" s="75"/>
      <c r="N21" s="75"/>
      <c r="O21" s="75"/>
    </row>
    <row r="22" spans="1:15">
      <c r="A22" s="35" t="s">
        <v>31</v>
      </c>
      <c r="B22" s="42">
        <f>B10</f>
        <v>10001.219999999999</v>
      </c>
      <c r="C22" s="42">
        <f>C10</f>
        <v>10500</v>
      </c>
      <c r="D22" s="42">
        <f>B22-C22</f>
        <v>-498.78000000000065</v>
      </c>
      <c r="E22" s="42">
        <f t="shared" ref="E22:H22" si="7">E10</f>
        <v>9932.44</v>
      </c>
      <c r="F22" s="42">
        <f>F10</f>
        <v>10500</v>
      </c>
      <c r="G22" s="42">
        <f>E22-F22</f>
        <v>-567.55999999999949</v>
      </c>
      <c r="H22" s="42">
        <f t="shared" si="7"/>
        <v>9465.34</v>
      </c>
      <c r="I22" s="42">
        <f>I10</f>
        <v>10500</v>
      </c>
      <c r="J22" s="43">
        <f>H22-I22</f>
        <v>-1034.6599999999999</v>
      </c>
      <c r="K22" s="75"/>
      <c r="L22" s="75"/>
      <c r="M22" s="75"/>
      <c r="N22" s="75"/>
      <c r="O22" s="75"/>
    </row>
    <row r="23" spans="1:15">
      <c r="A23" s="44" t="s">
        <v>32</v>
      </c>
      <c r="B23" s="45">
        <f>B21-B22</f>
        <v>2152998.7799999998</v>
      </c>
      <c r="C23" s="45">
        <f>C21-C22</f>
        <v>1750500</v>
      </c>
      <c r="D23" s="45">
        <f>B23-C23</f>
        <v>402498.7799999998</v>
      </c>
      <c r="E23" s="45">
        <f>E21-E22</f>
        <v>1818917.56</v>
      </c>
      <c r="F23" s="45">
        <f>F21-F22</f>
        <v>1750500</v>
      </c>
      <c r="G23" s="45">
        <f>E23-F23</f>
        <v>68417.560000000056</v>
      </c>
      <c r="H23" s="45">
        <f>H21-H22</f>
        <v>1360034.66</v>
      </c>
      <c r="I23" s="45">
        <f>I21-I22</f>
        <v>1750500</v>
      </c>
      <c r="J23" s="46">
        <f>H23-I23</f>
        <v>-390465.34000000008</v>
      </c>
      <c r="K23" s="75"/>
      <c r="L23" s="75"/>
      <c r="M23" s="75"/>
      <c r="N23" s="75"/>
      <c r="O23" s="75"/>
    </row>
    <row r="24" spans="1:15">
      <c r="A24" s="47" t="s">
        <v>33</v>
      </c>
      <c r="B24" s="42">
        <f>SUM(B13:B18)</f>
        <v>968183.34</v>
      </c>
      <c r="C24" s="42">
        <v>0</v>
      </c>
      <c r="D24" s="42">
        <v>0</v>
      </c>
      <c r="E24" s="42">
        <f t="shared" ref="E24:H24" si="8">SUM(E13:E18)</f>
        <v>980136.33</v>
      </c>
      <c r="F24" s="42">
        <v>0</v>
      </c>
      <c r="G24" s="42">
        <f>E24-F24</f>
        <v>980136.33</v>
      </c>
      <c r="H24" s="42">
        <f t="shared" si="8"/>
        <v>1117433.33</v>
      </c>
      <c r="I24" s="42">
        <v>0</v>
      </c>
      <c r="J24" s="43">
        <f>H24-I24</f>
        <v>1117433.33</v>
      </c>
      <c r="K24" s="75"/>
      <c r="L24" s="75"/>
      <c r="M24" s="75"/>
      <c r="N24" s="75"/>
      <c r="O24" s="75"/>
    </row>
    <row r="25" spans="1:15">
      <c r="A25" s="48" t="s">
        <v>34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6">
        <v>0</v>
      </c>
      <c r="K25" s="75"/>
      <c r="L25" s="75"/>
      <c r="M25" s="75"/>
      <c r="N25" s="75"/>
      <c r="O25" s="75"/>
    </row>
    <row r="26" spans="1:15">
      <c r="A26" s="47" t="s">
        <v>35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3">
        <v>0</v>
      </c>
      <c r="K26" s="75"/>
      <c r="L26" s="75"/>
      <c r="M26" s="75"/>
      <c r="N26" s="75"/>
      <c r="O26" s="75"/>
    </row>
    <row r="27" spans="1:15" ht="15.75" thickBot="1">
      <c r="A27" s="51" t="s">
        <v>29</v>
      </c>
      <c r="B27" s="49">
        <f t="shared" ref="B27:G27" si="9">B23-B24</f>
        <v>1184815.44</v>
      </c>
      <c r="C27" s="49">
        <f t="shared" si="9"/>
        <v>1750500</v>
      </c>
      <c r="D27" s="49">
        <f t="shared" si="9"/>
        <v>402498.7799999998</v>
      </c>
      <c r="E27" s="49">
        <f t="shared" si="9"/>
        <v>838781.2300000001</v>
      </c>
      <c r="F27" s="49">
        <f t="shared" si="9"/>
        <v>1750500</v>
      </c>
      <c r="G27" s="49">
        <f t="shared" si="9"/>
        <v>-911718.7699999999</v>
      </c>
      <c r="H27" s="49">
        <f>H22-H23+H24</f>
        <v>-233135.98999999976</v>
      </c>
      <c r="I27" s="49">
        <f>I23-I24</f>
        <v>1750500</v>
      </c>
      <c r="J27" s="50">
        <f>H27-I27</f>
        <v>-1983635.9899999998</v>
      </c>
      <c r="K27" s="75"/>
      <c r="L27" s="75"/>
      <c r="M27" s="75"/>
      <c r="N27" s="75"/>
      <c r="O27" s="75"/>
    </row>
    <row r="28" spans="1:15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</row>
    <row r="29" spans="1:15">
      <c r="A29" s="81" t="s">
        <v>22</v>
      </c>
      <c r="B29" s="82"/>
      <c r="C29" s="83"/>
      <c r="D29" s="83"/>
      <c r="E29" s="84"/>
      <c r="F29" s="81"/>
      <c r="G29" s="75"/>
      <c r="H29" s="75"/>
      <c r="I29" s="75"/>
      <c r="J29" s="75"/>
      <c r="K29" s="75"/>
      <c r="L29" s="75"/>
      <c r="M29" s="75"/>
      <c r="N29" s="75"/>
      <c r="O29" s="75"/>
    </row>
    <row r="30" spans="1:1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1:15">
      <c r="A31" s="85" t="s">
        <v>23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</row>
    <row r="32" spans="1:1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1:1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</row>
    <row r="34" spans="1:15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1:1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spans="1:15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1:15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</row>
    <row r="38" spans="1:1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</row>
    <row r="39" spans="1:15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</row>
    <row r="40" spans="1:1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</row>
    <row r="41" spans="1:1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</row>
    <row r="42" spans="1:1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</row>
    <row r="43" spans="1:1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</row>
    <row r="44" spans="1:1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</row>
    <row r="45" spans="1:1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</row>
    <row r="46" spans="1:1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</row>
    <row r="47" spans="1:1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</row>
    <row r="48" spans="1:1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</row>
    <row r="49" spans="1:1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</row>
    <row r="50" spans="1:1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</row>
    <row r="51" spans="1:1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</row>
    <row r="52" spans="1:1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</row>
    <row r="53" spans="1:1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</row>
    <row r="54" spans="1:1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</row>
    <row r="55" spans="1:1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</row>
    <row r="57" spans="1:15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</row>
    <row r="58" spans="1:1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</row>
    <row r="59" spans="1:15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</row>
    <row r="60" spans="1:15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</row>
    <row r="61" spans="1:15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</row>
    <row r="62" spans="1:1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</row>
    <row r="63" spans="1:1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</row>
    <row r="64" spans="1:1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</row>
    <row r="65" spans="1:1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</row>
    <row r="66" spans="1:1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</row>
    <row r="67" spans="1:1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</row>
    <row r="68" spans="1:1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</row>
    <row r="69" spans="1:1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</row>
    <row r="70" spans="1:15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</row>
    <row r="71" spans="1:1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</row>
    <row r="72" spans="1:1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</row>
    <row r="73" spans="1:15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</row>
    <row r="74" spans="1:1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</row>
    <row r="75" spans="1:1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</row>
    <row r="76" spans="1:15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</row>
    <row r="77" spans="1:1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</row>
  </sheetData>
  <mergeCells count="3">
    <mergeCell ref="B1:D1"/>
    <mergeCell ref="E1:G1"/>
    <mergeCell ref="H1:J1"/>
  </mergeCells>
  <conditionalFormatting sqref="B8:J9 C3:D7 F3:G7 I3:J7 B11:J12 C10:D10 F10:G10 I10:J10 B19:J27 C13:D18 F13:G18 I13:J18">
    <cfRule type="cellIs" dxfId="9" priority="10" operator="lessThan">
      <formula>0</formula>
    </cfRule>
  </conditionalFormatting>
  <conditionalFormatting sqref="B3:B7">
    <cfRule type="cellIs" dxfId="8" priority="9" operator="lessThan">
      <formula>0</formula>
    </cfRule>
  </conditionalFormatting>
  <conditionalFormatting sqref="E3:E7">
    <cfRule type="cellIs" dxfId="7" priority="8" operator="lessThan">
      <formula>0</formula>
    </cfRule>
  </conditionalFormatting>
  <conditionalFormatting sqref="H3:H7">
    <cfRule type="cellIs" dxfId="6" priority="7" operator="lessThan">
      <formula>0</formula>
    </cfRule>
  </conditionalFormatting>
  <conditionalFormatting sqref="B10">
    <cfRule type="cellIs" dxfId="5" priority="6" operator="lessThan">
      <formula>0</formula>
    </cfRule>
  </conditionalFormatting>
  <conditionalFormatting sqref="E10">
    <cfRule type="cellIs" dxfId="4" priority="5" operator="lessThan">
      <formula>0</formula>
    </cfRule>
  </conditionalFormatting>
  <conditionalFormatting sqref="H10">
    <cfRule type="cellIs" dxfId="3" priority="4" operator="lessThan">
      <formula>0</formula>
    </cfRule>
  </conditionalFormatting>
  <conditionalFormatting sqref="B13:B18">
    <cfRule type="cellIs" dxfId="2" priority="3" operator="lessThan">
      <formula>0</formula>
    </cfRule>
  </conditionalFormatting>
  <conditionalFormatting sqref="E13:E18">
    <cfRule type="cellIs" dxfId="1" priority="2" operator="lessThan">
      <formula>0</formula>
    </cfRule>
  </conditionalFormatting>
  <conditionalFormatting sqref="H13:H18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4b4d74-e6ab-4bfa-bfa8-25f381bef7e0">
      <Terms xmlns="http://schemas.microsoft.com/office/infopath/2007/PartnerControls"/>
    </lcf76f155ced4ddcb4097134ff3c332f>
    <TaxCatchAll xmlns="ac640f6a-1760-4fc1-adab-fbd769836733" xsi:nil="true"/>
    <Notes xmlns="a54b4d74-e6ab-4bfa-bfa8-25f381bef7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CB88E30F40D498F537AE0F01A10D1" ma:contentTypeVersion="12" ma:contentTypeDescription="Create a new document." ma:contentTypeScope="" ma:versionID="a59f3121ae955411ce171476d4c24ae3">
  <xsd:schema xmlns:xsd="http://www.w3.org/2001/XMLSchema" xmlns:xs="http://www.w3.org/2001/XMLSchema" xmlns:p="http://schemas.microsoft.com/office/2006/metadata/properties" xmlns:ns2="a54b4d74-e6ab-4bfa-bfa8-25f381bef7e0" xmlns:ns3="ac640f6a-1760-4fc1-adab-fbd769836733" targetNamespace="http://schemas.microsoft.com/office/2006/metadata/properties" ma:root="true" ma:fieldsID="696b70f8a4cb825e42762d9e431fd682" ns2:_="" ns3:_="">
    <xsd:import namespace="a54b4d74-e6ab-4bfa-bfa8-25f381bef7e0"/>
    <xsd:import namespace="ac640f6a-1760-4fc1-adab-fbd769836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b4d74-e6ab-4bfa-bfa8-25f381bef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" ma:index="19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40f6a-1760-4fc1-adab-fbd76983673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5cc85e9-e2e4-4eb1-80f6-80de58b9a77b}" ma:internalName="TaxCatchAll" ma:showField="CatchAllData" ma:web="ac640f6a-1760-4fc1-adab-fbd769836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ED714B-EAD6-4C60-9279-AAA2DC39F117}"/>
</file>

<file path=customXml/itemProps2.xml><?xml version="1.0" encoding="utf-8"?>
<ds:datastoreItem xmlns:ds="http://schemas.openxmlformats.org/officeDocument/2006/customXml" ds:itemID="{5E403F6F-62D0-4233-9ACA-D357FCAAB720}"/>
</file>

<file path=customXml/itemProps3.xml><?xml version="1.0" encoding="utf-8"?>
<ds:datastoreItem xmlns:ds="http://schemas.openxmlformats.org/officeDocument/2006/customXml" ds:itemID="{FAD3DA0D-60F4-45B3-A2FF-46BFEB6A86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shaw</dc:creator>
  <cp:keywords/>
  <dc:description/>
  <cp:lastModifiedBy>Gayelene Townsend</cp:lastModifiedBy>
  <cp:revision/>
  <dcterms:created xsi:type="dcterms:W3CDTF">2020-09-15T02:25:57Z</dcterms:created>
  <dcterms:modified xsi:type="dcterms:W3CDTF">2024-01-12T03:34:04Z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0x010100F5ACB88E30F40D498F537AE0F01A10D1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2022-10-12T23:03:25Z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f421825c-066d-4714-9d41-7d4abc04933b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