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COLAB UPLOAD/FNSACC421 Prepare financial reports/"/>
    </mc:Choice>
  </mc:AlternateContent>
  <xr:revisionPtr revIDLastSave="60" documentId="8_{E733B3AB-BE1A-4CEC-AA35-B5535F879FAB}" xr6:coauthVersionLast="47" xr6:coauthVersionMax="47" xr10:uidLastSave="{17EE9202-0CB8-4DB2-83D0-E0C9D80D4DEC}"/>
  <bookViews>
    <workbookView xWindow="-108" yWindow="-108" windowWidth="23256" windowHeight="12576" firstSheet="2" activeTab="5" xr2:uid="{2BDDB331-1163-4337-9CAF-FA59690A258A}"/>
  </bookViews>
  <sheets>
    <sheet name="Cover Page" sheetId="1" r:id="rId1"/>
    <sheet name="Content" sheetId="2" r:id="rId2"/>
    <sheet name="Tab 1-Asset Register" sheetId="5" r:id="rId3"/>
    <sheet name="Tab 2 - Asset Register " sheetId="7" r:id="rId4"/>
    <sheet name="Tab 3 - Asset Register " sheetId="8" r:id="rId5"/>
    <sheet name="Tab 4 - Depreciation Schedule" sheetId="6" r:id="rId6"/>
  </sheets>
  <externalReferences>
    <externalReference r:id="rId7"/>
  </externalReferences>
  <definedNames>
    <definedName name="_xlnm.Print_Area" localSheetId="2">'Tab 1-Asset Register'!$B$2:$I$22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6" l="1"/>
  <c r="N20" i="6"/>
  <c r="M20" i="6"/>
  <c r="O18" i="6"/>
  <c r="M23" i="6" s="1"/>
  <c r="N15" i="6"/>
  <c r="M15" i="6"/>
  <c r="K15" i="6"/>
  <c r="N13" i="6"/>
  <c r="O13" i="6" s="1"/>
  <c r="O15" i="6" s="1"/>
  <c r="K10" i="6"/>
  <c r="K28" i="6" s="1"/>
  <c r="N8" i="6"/>
  <c r="O8" i="6" s="1"/>
  <c r="K8" i="6"/>
  <c r="M7" i="6"/>
  <c r="N7" i="6" s="1"/>
  <c r="N10" i="6" s="1"/>
  <c r="L14" i="8"/>
  <c r="L16" i="8" s="1"/>
  <c r="L17" i="8" s="1"/>
  <c r="L18" i="8" s="1"/>
  <c r="G12" i="8" s="1"/>
  <c r="H12" i="8" s="1"/>
  <c r="I11" i="8"/>
  <c r="L8" i="8"/>
  <c r="L23" i="7"/>
  <c r="L22" i="7"/>
  <c r="L24" i="7" s="1"/>
  <c r="L25" i="7" s="1"/>
  <c r="L26" i="7" s="1"/>
  <c r="G12" i="7" s="1"/>
  <c r="H12" i="7" s="1"/>
  <c r="I11" i="7"/>
  <c r="L9" i="7"/>
  <c r="L10" i="7" s="1"/>
  <c r="L20" i="5"/>
  <c r="L21" i="5" s="1"/>
  <c r="L22" i="5" s="1"/>
  <c r="G12" i="5" s="1"/>
  <c r="H12" i="5" s="1"/>
  <c r="L19" i="5"/>
  <c r="L18" i="5"/>
  <c r="I11" i="5"/>
  <c r="M10" i="5"/>
  <c r="L10" i="5"/>
  <c r="L8" i="5"/>
  <c r="M25" i="6" l="1"/>
  <c r="N23" i="6"/>
  <c r="N25" i="6" s="1"/>
  <c r="N28" i="6" s="1"/>
  <c r="M10" i="6"/>
  <c r="M28" i="6" s="1"/>
  <c r="O7" i="6"/>
  <c r="O10" i="6" s="1"/>
  <c r="I12" i="8"/>
  <c r="I12" i="7"/>
  <c r="H17" i="7" s="1"/>
  <c r="I12" i="5"/>
  <c r="O23" i="6" l="1"/>
  <c r="O25" i="6" s="1"/>
  <c r="O28" i="6" s="1"/>
  <c r="L11" i="5"/>
  <c r="G13" i="5"/>
  <c r="H13" i="5" s="1"/>
  <c r="I13" i="5" l="1"/>
  <c r="L12" i="5" l="1"/>
  <c r="G14" i="5"/>
  <c r="H14" i="5" s="1"/>
  <c r="I14" i="5" s="1"/>
</calcChain>
</file>

<file path=xl/sharedStrings.xml><?xml version="1.0" encoding="utf-8"?>
<sst xmlns="http://schemas.openxmlformats.org/spreadsheetml/2006/main" count="237" uniqueCount="135">
  <si>
    <t>FNSACC421 - Prepare financial reports</t>
  </si>
  <si>
    <t>ASSESSOR GUIDE</t>
  </si>
  <si>
    <t>Assessment 2  Asset Register</t>
  </si>
  <si>
    <t>Instructions to the student.</t>
  </si>
  <si>
    <t>Each sheet below, needs to be completed in accordance with the task instruction in the assessment document.</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</si>
  <si>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</si>
  <si>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</si>
  <si>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</si>
  <si>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</si>
  <si>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</si>
  <si>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</si>
  <si>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</si>
  <si>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Table of Contents</t>
  </si>
  <si>
    <t>Tab</t>
  </si>
  <si>
    <t>Assessment No</t>
  </si>
  <si>
    <t>Related Task</t>
  </si>
  <si>
    <t>Candidates Checklist</t>
  </si>
  <si>
    <t xml:space="preserve">Tab 1 - Asset Register </t>
  </si>
  <si>
    <t>Task 1</t>
  </si>
  <si>
    <t xml:space="preserve">Tab 2 - Asset Register </t>
  </si>
  <si>
    <t xml:space="preserve">Tab 3 - Asset Register </t>
  </si>
  <si>
    <t>Tab 4 - Depreciation Schedule</t>
  </si>
  <si>
    <t>Asset:</t>
  </si>
  <si>
    <t>Epson Colour Laser Printer</t>
  </si>
  <si>
    <t>Asset No:</t>
  </si>
  <si>
    <t>OE01</t>
  </si>
  <si>
    <t>Purchased From:</t>
  </si>
  <si>
    <t>Cam's Computer Supplies</t>
  </si>
  <si>
    <t>Depreciation calculation</t>
  </si>
  <si>
    <t>Asset Category:</t>
  </si>
  <si>
    <t>Office Equipment</t>
  </si>
  <si>
    <t>Cost</t>
  </si>
  <si>
    <t>Depreciable Costs:</t>
  </si>
  <si>
    <t>Effective Life:</t>
  </si>
  <si>
    <t>5 years</t>
  </si>
  <si>
    <t>Salvage Value</t>
  </si>
  <si>
    <t>Serial Number:</t>
  </si>
  <si>
    <t>EP1233984298NJ</t>
  </si>
  <si>
    <t>Depreciation Method:</t>
  </si>
  <si>
    <t>Diminishing Value</t>
  </si>
  <si>
    <t>Effective life</t>
  </si>
  <si>
    <t>Purchase Date:</t>
  </si>
  <si>
    <t>Dep. Percentage:</t>
  </si>
  <si>
    <t>Date</t>
  </si>
  <si>
    <t>Details</t>
  </si>
  <si>
    <t>Depreciation</t>
  </si>
  <si>
    <t>Accumulated</t>
  </si>
  <si>
    <t>Written-Down</t>
  </si>
  <si>
    <t>Y2 Dep (365 days)</t>
  </si>
  <si>
    <t>Exclusive</t>
  </si>
  <si>
    <t>GST</t>
  </si>
  <si>
    <t>Value</t>
  </si>
  <si>
    <t>Y3 Dep (365 days)</t>
  </si>
  <si>
    <t>Purchase</t>
  </si>
  <si>
    <t>Date of Disposal:</t>
  </si>
  <si>
    <t>Disposal Price Ex GST:</t>
  </si>
  <si>
    <t>Authorised by:</t>
  </si>
  <si>
    <t>Gain/Loss:</t>
  </si>
  <si>
    <t>Details of Repairs and Maintenance</t>
  </si>
  <si>
    <t>Date:</t>
  </si>
  <si>
    <t>Repairer</t>
  </si>
  <si>
    <t>Remarks</t>
  </si>
  <si>
    <t>Toyota Motor Vehicle</t>
  </si>
  <si>
    <t>MV01</t>
  </si>
  <si>
    <t>Oldmac Toyota</t>
  </si>
  <si>
    <t>Motor Vehicle</t>
  </si>
  <si>
    <t>Salvage Value:</t>
  </si>
  <si>
    <t>8 Years</t>
  </si>
  <si>
    <t>Registration 401FNS</t>
  </si>
  <si>
    <t>Straight Line</t>
  </si>
  <si>
    <t>Annual Dep per year</t>
  </si>
  <si>
    <t>Y1 Dep (320 days)</t>
  </si>
  <si>
    <t>Student Name</t>
  </si>
  <si>
    <t>Toshiba Photocopier</t>
  </si>
  <si>
    <t>OE02</t>
  </si>
  <si>
    <t>Officeworks</t>
  </si>
  <si>
    <t>TPC85469712946</t>
  </si>
  <si>
    <t>2022 Depreciation Schedule</t>
  </si>
  <si>
    <t>Asset No</t>
  </si>
  <si>
    <t xml:space="preserve">Description </t>
  </si>
  <si>
    <t>Acquisition Date</t>
  </si>
  <si>
    <t>Depreciation Start Date</t>
  </si>
  <si>
    <t>Depreciation End Date</t>
  </si>
  <si>
    <t>Depreciation Days Claimed</t>
  </si>
  <si>
    <t>Days in Year</t>
  </si>
  <si>
    <t>Useful Life in Years</t>
  </si>
  <si>
    <t>Depreciation Method</t>
  </si>
  <si>
    <t>Original Cost</t>
  </si>
  <si>
    <t>Depreciation Percentage</t>
  </si>
  <si>
    <t>Opening Written Down Value</t>
  </si>
  <si>
    <t>Depreciation Claimed</t>
  </si>
  <si>
    <t>Closing Written Down Value</t>
  </si>
  <si>
    <t>OFFICE EQUIPMENT</t>
  </si>
  <si>
    <t>MOTOR VEHICLES</t>
  </si>
  <si>
    <t>2021 Toyota C-HR Wagon</t>
  </si>
  <si>
    <t>LOW VALUE POOL FIRST YEAR (2021)</t>
  </si>
  <si>
    <t>Low Value Asset Pool</t>
  </si>
  <si>
    <t>First Year Rate</t>
  </si>
  <si>
    <t>NA</t>
  </si>
  <si>
    <t>Diminishing</t>
  </si>
  <si>
    <t>LOW VALUE POOL SUBSEQUENT YEAR (2022)</t>
  </si>
  <si>
    <t xml:space="preserve">Low Value Pool </t>
  </si>
  <si>
    <t>Subsequent Year Rate</t>
  </si>
  <si>
    <t>House of Learning (Provider Number 21583) ABN 21 144 869 634 trading as Colab</t>
  </si>
  <si>
    <t>This workbook is required to be completed and submitted for FNSACC421 - Assessment 2 Task 1.</t>
  </si>
  <si>
    <t>You will be instructed to complete this workbook in the FNSACC421_02_Project Task 1</t>
  </si>
  <si>
    <t>Ensure you save this workbook under the naming convention: FNSACC421_02_Project_Asset Register_Student Name</t>
  </si>
  <si>
    <t xml:space="preserve">Residual Value: </t>
  </si>
  <si>
    <t>Students might have used 365 days for 2020 depreciation, mark as Satisfactory with feedback only</t>
  </si>
  <si>
    <t>Y1 Dep (162 days)</t>
  </si>
  <si>
    <t xml:space="preserve">Total 162 days out of 366 days in 2020 (leap year). Allow 365 days. </t>
  </si>
  <si>
    <t>Allow decimal place errors (perhaps discrepancies of $2)</t>
  </si>
  <si>
    <t>Calculation year 1</t>
  </si>
  <si>
    <t xml:space="preserve">Cost </t>
  </si>
  <si>
    <t>Less Residual value</t>
  </si>
  <si>
    <t>Annual dep</t>
  </si>
  <si>
    <t>162 days dep</t>
  </si>
  <si>
    <t xml:space="preserve">366 / 162 days </t>
  </si>
  <si>
    <t>Allow decimal place errors (perhaps discrepancies of $1)</t>
  </si>
  <si>
    <t>Students to use 320 days / 365 days to depreciate</t>
  </si>
  <si>
    <t>Loss should be showing as negative. If not, mark as Satisfactory with feedback only</t>
  </si>
  <si>
    <t/>
  </si>
  <si>
    <t>320 days dep</t>
  </si>
  <si>
    <t xml:space="preserve">365 / 320 days </t>
  </si>
  <si>
    <t>Y1 Dep (98 days)</t>
  </si>
  <si>
    <t>Annual dep yr 1</t>
  </si>
  <si>
    <t>98 days dep</t>
  </si>
  <si>
    <t xml:space="preserve">365 / 98 days </t>
  </si>
  <si>
    <t>If you mark tab 1 as Satisfactory, then allow consequential errors here with feedback</t>
  </si>
  <si>
    <t xml:space="preserve">Students must have same Depn value from Tab 1 closing WDV in 2022. </t>
  </si>
  <si>
    <t>Students must have same Depn values shown from Tab 3</t>
  </si>
  <si>
    <t>Students must show total</t>
  </si>
  <si>
    <t>Students must show total, % can be omitted</t>
  </si>
  <si>
    <t>Students must exclude 2021 LVP balances</t>
  </si>
  <si>
    <t>Notes for Assessor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</si>
</sst>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44" formatCode="_-&quot;$&quot;* #,##0.00_-;\-&quot;$&quot;* #,##0.00_-;_-&quot;$&quot;* &quot;-&quot;??_-;_-@_-"/>
    <numFmt numFmtId="43" formatCode="_-* #,##0.00_-;\-* #,##0.00_-;_-* &quot;-&quot;??_-;_-@_-"/>
    <numFmt numFmtId="164" formatCode="[$-C09]dd\-mmm\-yy;@"/>
    <numFmt numFmtId="165" formatCode="0.0%"/>
    <numFmt numFmtId="166" formatCode="#,##0_ ;\-#,##0\ "/>
    <numFmt numFmtId="167" formatCode="&quot;$&quot;#,##0"/>
    <numFmt numFmtId="168" formatCode="&quot;$&quot;#,##0.00"/>
    <numFmt numFmtId="169" formatCode="_-* #,##0_-;\-* #,##0_-;_-* &quot;-&quot;??_-;_-@_-"/>
    <numFmt numFmtId="170" formatCode="_-&quot;$&quot;* #,##0_-;\-&quot;$&quot;* #,##0_-;_-&quot;$&quot;* &quot;-&quot;??_-;_-@_-"/>
  </numFmts>
  <fonts count="40">
    <font>
      <sz val="10"/>
      <color theme="1"/>
      <name val="Arial"/>
      <family val="2"/>
    </font>
    <font>
      <sz val="10"/>
      <color theme="1"/>
      <name val="Arial"/>
      <family val="2"/>
    </font>
    <font>
      <sz val="10"/>
      <color rgb="FFFF0000"/>
      <name val="Arial"/>
      <family val="2"/>
    </font>
    <font>
      <b/>
      <sz val="10"/>
      <color rgb="FFFF0000"/>
      <name val="Arial"/>
      <family val="2"/>
    </font>
    <font>
      <sz val="10"/>
      <color theme="1"/>
      <name val="Simplon Norm"/>
      <family val="2"/>
    </font>
    <font>
      <b/>
      <sz val="11"/>
      <color theme="1"/>
      <name val="Simplon Norm"/>
      <family val="2"/>
    </font>
    <font>
      <b/>
      <sz val="11"/>
      <color rgb="FFFF0000"/>
      <name val="Simplon Norm"/>
      <family val="2"/>
    </font>
    <font>
      <sz val="11"/>
      <color theme="1"/>
      <name val="Simplon Norm"/>
      <family val="2"/>
    </font>
    <font>
      <b/>
      <sz val="10"/>
      <name val="Carrois Gothic"/>
      <family val="2"/>
    </font>
    <font>
      <sz val="10"/>
      <name val="Carrois Gothic"/>
      <family val="2"/>
    </font>
    <font>
      <b/>
      <sz val="10"/>
      <name val="Verdana"/>
      <family val="2"/>
    </font>
    <font>
      <b/>
      <sz val="14"/>
      <name val="Carrois Gothic"/>
      <family val="2"/>
    </font>
    <font>
      <b/>
      <sz val="16"/>
      <name val="Carrois Gothic"/>
    </font>
    <font>
      <sz val="10"/>
      <color rgb="FFFF0000"/>
      <name val="Carrois Gothic"/>
      <family val="2"/>
    </font>
    <font>
      <sz val="10"/>
      <color rgb="FFFF0000"/>
      <name val="Carrois Gothic"/>
    </font>
    <font>
      <b/>
      <sz val="16"/>
      <color rgb="FFFF0000"/>
      <name val="Carrois Gothic"/>
    </font>
    <font>
      <sz val="10"/>
      <name val="Carrois Gothic"/>
    </font>
    <font>
      <b/>
      <sz val="11"/>
      <name val="Simplon Norm"/>
      <family val="2"/>
    </font>
    <font>
      <sz val="11"/>
      <name val="Simplon Norm"/>
      <family val="2"/>
    </font>
    <font>
      <sz val="11"/>
      <color rgb="FFFF0000"/>
      <name val="Simplon Norm"/>
      <family val="2"/>
    </font>
    <font>
      <b/>
      <sz val="16"/>
      <name val="Simplon Norm"/>
      <family val="2"/>
    </font>
    <font>
      <sz val="10"/>
      <color rgb="FF00B050"/>
      <name val="Carrois Gothic"/>
    </font>
    <font>
      <sz val="10"/>
      <color rgb="FF00B050"/>
      <name val="Carrois Gothic"/>
      <family val="2"/>
    </font>
    <font>
      <sz val="11"/>
      <color rgb="FF00B050"/>
      <name val="Simplon Norm"/>
      <family val="2"/>
    </font>
    <font>
      <b/>
      <sz val="11"/>
      <color rgb="FF000000"/>
      <name val="Simplon Norm"/>
      <family val="2"/>
    </font>
    <font>
      <sz val="11"/>
      <color rgb="FF000000"/>
      <name val="Simplon Norm"/>
      <family val="2"/>
    </font>
    <font>
      <sz val="10"/>
      <color theme="1"/>
      <name val="Abadi Extra Light"/>
      <family val="2"/>
    </font>
    <font>
      <sz val="12"/>
      <color rgb="FF000000"/>
      <name val="Abadi Extra Light"/>
      <family val="2"/>
    </font>
    <font>
      <b/>
      <sz val="11"/>
      <color rgb="FF13AD85"/>
      <name val="Simplon Norm"/>
      <family val="2"/>
    </font>
    <font>
      <sz val="12"/>
      <color rgb="FFFF0000"/>
      <name val="Arial"/>
      <family val="2"/>
    </font>
    <font>
      <sz val="11"/>
      <color rgb="FF00B050"/>
      <name val="Wingdings 2"/>
      <family val="1"/>
      <charset val="2"/>
    </font>
    <font>
      <sz val="10"/>
      <name val="Arial"/>
      <family val="2"/>
    </font>
    <font>
      <b/>
      <sz val="16"/>
      <color rgb="FF33CCCC"/>
      <name val="Simplon Norm"/>
      <family val="2"/>
    </font>
    <font>
      <sz val="10"/>
      <color rgb="FFFF0000"/>
      <name val="Simplon Norm"/>
      <family val="2"/>
    </font>
    <font>
      <sz val="10"/>
      <name val="Simplon Norm"/>
      <family val="2"/>
    </font>
    <font>
      <b/>
      <sz val="10"/>
      <name val="Simplon Norm"/>
      <family val="2"/>
    </font>
    <font>
      <sz val="11"/>
      <color rgb="FF0070C0"/>
      <name val="Simplon Norm"/>
      <family val="2"/>
    </font>
    <font>
      <b/>
      <strike/>
      <sz val="11"/>
      <color rgb="FF0070C0"/>
      <name val="Simplon Norm"/>
      <family val="2"/>
    </font>
    <font>
      <sz val="16"/>
      <name val="Simplon Norm"/>
      <family val="2"/>
    </font>
    <font>
      <sz val="11"/>
      <color theme="1"/>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
      <patternFill patternType="solid">
        <fgColor theme="7" tint="0.79998168889431442"/>
        <bgColor indexed="64"/>
      </patternFill>
    </fill>
    <fill>
      <patternFill patternType="solid">
        <fgColor theme="0" tint="-0.14999847407452621"/>
        <bgColor rgb="FF000000"/>
      </patternFill>
    </fill>
  </fills>
  <borders count="43">
    <border>
      <left/>
      <right/>
      <top/>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8">
    <xf numFmtId="0" fontId="0" fillId="0" borderId="0" xfId="0"/>
    <xf numFmtId="0" fontId="0" fillId="2" borderId="0" xfId="0" applyFill="1"/>
    <xf numFmtId="0" fontId="2" fillId="2" borderId="0" xfId="0" applyFont="1" applyFill="1"/>
    <xf numFmtId="0" fontId="5" fillId="0" borderId="0" xfId="0" applyFont="1"/>
    <xf numFmtId="0" fontId="7" fillId="0" borderId="0" xfId="0" applyFont="1"/>
    <xf numFmtId="0" fontId="7" fillId="0" borderId="0" xfId="0" applyFont="1" applyAlignment="1">
      <alignment horizontal="center"/>
    </xf>
    <xf numFmtId="0" fontId="10" fillId="0" borderId="0" xfId="0" applyFont="1" applyAlignment="1">
      <alignment horizontal="center"/>
    </xf>
    <xf numFmtId="0" fontId="9" fillId="0" borderId="0" xfId="0" applyFont="1"/>
    <xf numFmtId="0" fontId="8" fillId="6" borderId="4" xfId="0" applyFont="1" applyFill="1" applyBorder="1" applyAlignment="1">
      <alignment horizontal="center"/>
    </xf>
    <xf numFmtId="0" fontId="8" fillId="6" borderId="6" xfId="0" applyFont="1" applyFill="1" applyBorder="1" applyAlignment="1">
      <alignment horizontal="center"/>
    </xf>
    <xf numFmtId="0" fontId="8" fillId="6" borderId="5" xfId="0" applyFont="1" applyFill="1" applyBorder="1" applyAlignment="1">
      <alignment horizontal="center"/>
    </xf>
    <xf numFmtId="6" fontId="13" fillId="0" borderId="4" xfId="0" applyNumberFormat="1" applyFont="1" applyBorder="1" applyProtection="1">
      <protection locked="0"/>
    </xf>
    <xf numFmtId="8" fontId="13" fillId="0" borderId="7" xfId="0" applyNumberFormat="1" applyFont="1" applyBorder="1" applyProtection="1">
      <protection locked="0"/>
    </xf>
    <xf numFmtId="166" fontId="13" fillId="0" borderId="7" xfId="1" applyNumberFormat="1" applyFont="1" applyFill="1" applyBorder="1" applyProtection="1">
      <protection locked="0"/>
    </xf>
    <xf numFmtId="8" fontId="13" fillId="0" borderId="6" xfId="0" applyNumberFormat="1" applyFont="1" applyBorder="1" applyProtection="1">
      <protection locked="0"/>
    </xf>
    <xf numFmtId="168" fontId="9" fillId="0" borderId="4" xfId="0" applyNumberFormat="1" applyFont="1" applyBorder="1" applyProtection="1">
      <protection locked="0"/>
    </xf>
    <xf numFmtId="168" fontId="9" fillId="0" borderId="7" xfId="0" applyNumberFormat="1" applyFont="1" applyBorder="1" applyProtection="1">
      <protection locked="0"/>
    </xf>
    <xf numFmtId="0" fontId="0" fillId="5" borderId="0" xfId="0" applyFill="1"/>
    <xf numFmtId="0" fontId="9" fillId="5" borderId="0" xfId="0" applyFont="1" applyFill="1"/>
    <xf numFmtId="0" fontId="9" fillId="5" borderId="0" xfId="0" applyFont="1" applyFill="1" applyAlignment="1">
      <alignment horizontal="center"/>
    </xf>
    <xf numFmtId="0" fontId="17" fillId="0" borderId="1" xfId="0" applyFont="1" applyBorder="1"/>
    <xf numFmtId="0" fontId="18" fillId="0" borderId="1" xfId="0" applyFont="1" applyBorder="1"/>
    <xf numFmtId="0" fontId="18" fillId="0" borderId="1" xfId="0" applyFont="1" applyBorder="1" applyAlignment="1">
      <alignment horizontal="center"/>
    </xf>
    <xf numFmtId="0" fontId="9" fillId="0" borderId="10" xfId="0" applyFont="1" applyBorder="1"/>
    <xf numFmtId="0" fontId="9" fillId="0" borderId="11" xfId="0" applyFont="1" applyBorder="1"/>
    <xf numFmtId="0" fontId="9" fillId="0" borderId="12" xfId="0" applyFont="1" applyBorder="1"/>
    <xf numFmtId="0" fontId="18" fillId="0" borderId="13" xfId="0" applyFont="1" applyBorder="1"/>
    <xf numFmtId="0" fontId="18" fillId="0" borderId="0" xfId="0" applyFont="1"/>
    <xf numFmtId="0" fontId="18" fillId="0" borderId="0" xfId="0" applyFont="1" applyAlignment="1">
      <alignment horizontal="center"/>
    </xf>
    <xf numFmtId="0" fontId="18" fillId="0" borderId="14" xfId="0" applyFont="1" applyBorder="1"/>
    <xf numFmtId="0" fontId="18" fillId="0" borderId="17" xfId="0" applyFont="1" applyBorder="1"/>
    <xf numFmtId="0" fontId="18" fillId="0" borderId="18" xfId="0" applyFont="1" applyBorder="1"/>
    <xf numFmtId="0" fontId="9" fillId="0" borderId="20" xfId="0" applyFont="1" applyBorder="1"/>
    <xf numFmtId="0" fontId="9" fillId="0" borderId="21" xfId="0" applyFont="1" applyBorder="1"/>
    <xf numFmtId="0" fontId="9" fillId="0" borderId="21" xfId="0" applyFont="1" applyBorder="1" applyAlignment="1">
      <alignment horizontal="center"/>
    </xf>
    <xf numFmtId="0" fontId="17" fillId="0" borderId="0" xfId="0" applyFont="1"/>
    <xf numFmtId="0" fontId="17" fillId="0" borderId="14" xfId="0" applyFont="1" applyBorder="1"/>
    <xf numFmtId="0" fontId="19" fillId="3" borderId="5" xfId="0" applyFont="1" applyFill="1" applyBorder="1"/>
    <xf numFmtId="14" fontId="19" fillId="3" borderId="5" xfId="0" applyNumberFormat="1" applyFont="1" applyFill="1" applyBorder="1"/>
    <xf numFmtId="0" fontId="19" fillId="3" borderId="5" xfId="0" applyFont="1" applyFill="1" applyBorder="1" applyAlignment="1">
      <alignment horizontal="center"/>
    </xf>
    <xf numFmtId="0" fontId="18" fillId="3" borderId="5" xfId="0" applyFont="1" applyFill="1" applyBorder="1"/>
    <xf numFmtId="0" fontId="18" fillId="3" borderId="5" xfId="0" applyFont="1" applyFill="1" applyBorder="1" applyAlignment="1">
      <alignment horizontal="center"/>
    </xf>
    <xf numFmtId="0" fontId="18" fillId="3" borderId="13" xfId="0" applyFont="1" applyFill="1" applyBorder="1"/>
    <xf numFmtId="0" fontId="18" fillId="3" borderId="0" xfId="0" applyFont="1" applyFill="1"/>
    <xf numFmtId="0" fontId="18" fillId="3" borderId="0" xfId="0" applyFont="1" applyFill="1" applyAlignment="1">
      <alignment horizontal="center"/>
    </xf>
    <xf numFmtId="0" fontId="18" fillId="3" borderId="0" xfId="0" applyFont="1" applyFill="1" applyAlignment="1">
      <alignment horizontal="left"/>
    </xf>
    <xf numFmtId="10" fontId="18" fillId="3" borderId="0" xfId="0" applyNumberFormat="1" applyFont="1" applyFill="1"/>
    <xf numFmtId="0" fontId="18" fillId="3" borderId="0" xfId="0" applyFont="1" applyFill="1" applyAlignment="1">
      <alignment horizontal="right"/>
    </xf>
    <xf numFmtId="0" fontId="19" fillId="3" borderId="15" xfId="0" applyFont="1" applyFill="1" applyBorder="1"/>
    <xf numFmtId="0" fontId="18" fillId="3" borderId="15" xfId="0" applyFont="1" applyFill="1" applyBorder="1"/>
    <xf numFmtId="0" fontId="18" fillId="0" borderId="0" xfId="0" applyFont="1" applyAlignment="1">
      <alignment horizontal="left"/>
    </xf>
    <xf numFmtId="0" fontId="17" fillId="0" borderId="27" xfId="0" applyFont="1" applyBorder="1"/>
    <xf numFmtId="0" fontId="10" fillId="2" borderId="0" xfId="0" applyFont="1" applyFill="1" applyAlignment="1">
      <alignment horizontal="center"/>
    </xf>
    <xf numFmtId="0" fontId="9" fillId="2" borderId="0" xfId="0" applyFont="1" applyFill="1"/>
    <xf numFmtId="0" fontId="12" fillId="4" borderId="17" xfId="0" applyFont="1" applyFill="1" applyBorder="1" applyAlignment="1">
      <alignment horizontal="right" vertical="center"/>
    </xf>
    <xf numFmtId="0" fontId="8" fillId="6" borderId="31" xfId="0" applyFont="1" applyFill="1" applyBorder="1" applyAlignment="1">
      <alignment horizontal="center"/>
    </xf>
    <xf numFmtId="0" fontId="8" fillId="6" borderId="33" xfId="0" applyFont="1" applyFill="1" applyBorder="1" applyAlignment="1">
      <alignment horizontal="center"/>
    </xf>
    <xf numFmtId="164" fontId="13" fillId="0" borderId="30" xfId="0" applyNumberFormat="1" applyFont="1" applyBorder="1" applyProtection="1">
      <protection locked="0"/>
    </xf>
    <xf numFmtId="6" fontId="13" fillId="0" borderId="31" xfId="0" applyNumberFormat="1" applyFont="1" applyBorder="1" applyProtection="1">
      <protection locked="0"/>
    </xf>
    <xf numFmtId="164" fontId="13" fillId="0" borderId="34" xfId="0" applyNumberFormat="1" applyFont="1" applyBorder="1" applyProtection="1">
      <protection locked="0"/>
    </xf>
    <xf numFmtId="0" fontId="8" fillId="6" borderId="15" xfId="0" applyFont="1" applyFill="1" applyBorder="1" applyAlignment="1">
      <alignment horizontal="center"/>
    </xf>
    <xf numFmtId="164" fontId="9" fillId="0" borderId="30" xfId="0" applyNumberFormat="1" applyFont="1" applyBorder="1" applyProtection="1">
      <protection locked="0"/>
    </xf>
    <xf numFmtId="164" fontId="9" fillId="0" borderId="34" xfId="0" applyNumberFormat="1" applyFont="1" applyBorder="1" applyProtection="1">
      <protection locked="0"/>
    </xf>
    <xf numFmtId="164" fontId="9" fillId="0" borderId="37" xfId="0" applyNumberFormat="1" applyFont="1" applyBorder="1" applyProtection="1">
      <protection locked="0"/>
    </xf>
    <xf numFmtId="168" fontId="9" fillId="0" borderId="38" xfId="0" applyNumberFormat="1" applyFont="1" applyBorder="1" applyProtection="1">
      <protection locked="0"/>
    </xf>
    <xf numFmtId="166" fontId="13" fillId="0" borderId="36" xfId="1" applyNumberFormat="1" applyFont="1" applyFill="1" applyBorder="1" applyProtection="1">
      <protection locked="0"/>
    </xf>
    <xf numFmtId="164" fontId="13" fillId="0" borderId="32" xfId="0" applyNumberFormat="1" applyFont="1" applyBorder="1" applyProtection="1">
      <protection locked="0"/>
    </xf>
    <xf numFmtId="8" fontId="13" fillId="0" borderId="33" xfId="0" applyNumberFormat="1" applyFont="1" applyBorder="1" applyProtection="1">
      <protection locked="0"/>
    </xf>
    <xf numFmtId="164" fontId="9" fillId="0" borderId="40" xfId="0" applyNumberFormat="1" applyFont="1" applyBorder="1" applyProtection="1">
      <protection locked="0"/>
    </xf>
    <xf numFmtId="168" fontId="9" fillId="0" borderId="41" xfId="0" applyNumberFormat="1" applyFont="1" applyBorder="1" applyProtection="1">
      <protection locked="0"/>
    </xf>
    <xf numFmtId="0" fontId="9" fillId="0" borderId="11" xfId="0" applyFont="1" applyBorder="1" applyAlignment="1">
      <alignment horizontal="center"/>
    </xf>
    <xf numFmtId="0" fontId="17" fillId="6" borderId="15" xfId="0" applyFont="1" applyFill="1" applyBorder="1" applyAlignment="1">
      <alignment wrapText="1"/>
    </xf>
    <xf numFmtId="0" fontId="17" fillId="6" borderId="5" xfId="0" applyFont="1" applyFill="1" applyBorder="1" applyAlignment="1">
      <alignment wrapText="1"/>
    </xf>
    <xf numFmtId="0" fontId="17" fillId="6" borderId="5" xfId="0" applyFont="1" applyFill="1" applyBorder="1" applyAlignment="1">
      <alignment horizontal="center" wrapText="1"/>
    </xf>
    <xf numFmtId="0" fontId="17" fillId="6" borderId="16" xfId="0" applyFont="1" applyFill="1" applyBorder="1" applyAlignment="1">
      <alignment horizontal="center" wrapText="1"/>
    </xf>
    <xf numFmtId="169" fontId="18" fillId="3" borderId="5" xfId="0" applyNumberFormat="1" applyFont="1" applyFill="1" applyBorder="1"/>
    <xf numFmtId="9" fontId="19" fillId="3" borderId="5" xfId="2" applyFont="1" applyFill="1" applyBorder="1"/>
    <xf numFmtId="169" fontId="6" fillId="0" borderId="23" xfId="0" applyNumberFormat="1" applyFont="1" applyBorder="1"/>
    <xf numFmtId="0" fontId="6" fillId="0" borderId="23" xfId="0" applyFont="1" applyBorder="1"/>
    <xf numFmtId="0" fontId="6" fillId="0" borderId="27" xfId="0" applyFont="1" applyBorder="1"/>
    <xf numFmtId="44" fontId="19" fillId="3" borderId="5" xfId="1" applyNumberFormat="1" applyFont="1" applyFill="1" applyBorder="1"/>
    <xf numFmtId="44" fontId="19" fillId="3" borderId="5" xfId="0" applyNumberFormat="1" applyFont="1" applyFill="1" applyBorder="1"/>
    <xf numFmtId="44" fontId="6" fillId="0" borderId="23" xfId="0" applyNumberFormat="1" applyFont="1" applyBorder="1"/>
    <xf numFmtId="44" fontId="18" fillId="3" borderId="5" xfId="0" applyNumberFormat="1" applyFont="1" applyFill="1" applyBorder="1"/>
    <xf numFmtId="44" fontId="17" fillId="0" borderId="0" xfId="0" applyNumberFormat="1" applyFont="1"/>
    <xf numFmtId="44" fontId="17" fillId="0" borderId="14" xfId="0" applyNumberFormat="1" applyFont="1" applyBorder="1"/>
    <xf numFmtId="44" fontId="18" fillId="0" borderId="1" xfId="0" applyNumberFormat="1" applyFont="1" applyBorder="1"/>
    <xf numFmtId="44" fontId="18" fillId="0" borderId="18" xfId="0" applyNumberFormat="1" applyFont="1" applyBorder="1"/>
    <xf numFmtId="44" fontId="18" fillId="3" borderId="16" xfId="0" applyNumberFormat="1" applyFont="1" applyFill="1" applyBorder="1"/>
    <xf numFmtId="44" fontId="6" fillId="0" borderId="27" xfId="0" applyNumberFormat="1" applyFont="1" applyBorder="1"/>
    <xf numFmtId="44" fontId="9" fillId="0" borderId="21" xfId="0" applyNumberFormat="1" applyFont="1" applyBorder="1"/>
    <xf numFmtId="44" fontId="9" fillId="0" borderId="22" xfId="0" applyNumberFormat="1" applyFont="1" applyBorder="1"/>
    <xf numFmtId="0" fontId="19" fillId="3" borderId="0" xfId="0" applyFont="1" applyFill="1"/>
    <xf numFmtId="10" fontId="19" fillId="3" borderId="0" xfId="0" applyNumberFormat="1" applyFont="1" applyFill="1"/>
    <xf numFmtId="0" fontId="19" fillId="0" borderId="0" xfId="0" applyFont="1"/>
    <xf numFmtId="164" fontId="22" fillId="0" borderId="34" xfId="0" applyNumberFormat="1" applyFont="1" applyBorder="1" applyProtection="1">
      <protection locked="0"/>
    </xf>
    <xf numFmtId="6" fontId="22" fillId="0" borderId="4" xfId="0" applyNumberFormat="1" applyFont="1" applyBorder="1" applyProtection="1">
      <protection locked="0"/>
    </xf>
    <xf numFmtId="6" fontId="22" fillId="0" borderId="31" xfId="0" applyNumberFormat="1" applyFont="1" applyBorder="1" applyProtection="1">
      <protection locked="0"/>
    </xf>
    <xf numFmtId="170" fontId="19" fillId="3" borderId="5" xfId="0" applyNumberFormat="1" applyFont="1" applyFill="1" applyBorder="1"/>
    <xf numFmtId="170" fontId="19" fillId="3" borderId="5" xfId="1" applyNumberFormat="1" applyFont="1" applyFill="1" applyBorder="1"/>
    <xf numFmtId="170" fontId="19" fillId="3" borderId="16" xfId="1" applyNumberFormat="1" applyFont="1" applyFill="1" applyBorder="1"/>
    <xf numFmtId="170" fontId="19" fillId="3" borderId="16" xfId="0" applyNumberFormat="1" applyFont="1" applyFill="1" applyBorder="1"/>
    <xf numFmtId="170" fontId="6" fillId="0" borderId="23" xfId="0" applyNumberFormat="1" applyFont="1" applyBorder="1"/>
    <xf numFmtId="170" fontId="6" fillId="0" borderId="25" xfId="0" applyNumberFormat="1" applyFont="1" applyBorder="1"/>
    <xf numFmtId="170" fontId="18" fillId="0" borderId="0" xfId="0" applyNumberFormat="1" applyFont="1"/>
    <xf numFmtId="170" fontId="18" fillId="0" borderId="14" xfId="0" applyNumberFormat="1" applyFont="1" applyBorder="1"/>
    <xf numFmtId="170" fontId="17" fillId="0" borderId="27" xfId="0" applyNumberFormat="1" applyFont="1" applyBorder="1"/>
    <xf numFmtId="170" fontId="17" fillId="0" borderId="26" xfId="0" applyNumberFormat="1" applyFont="1" applyBorder="1"/>
    <xf numFmtId="170" fontId="19" fillId="0" borderId="0" xfId="0" applyNumberFormat="1" applyFont="1"/>
    <xf numFmtId="170" fontId="19" fillId="0" borderId="14" xfId="0" applyNumberFormat="1" applyFont="1" applyBorder="1"/>
    <xf numFmtId="170" fontId="6" fillId="0" borderId="27" xfId="0" applyNumberFormat="1" applyFont="1" applyBorder="1"/>
    <xf numFmtId="170" fontId="6" fillId="0" borderId="26" xfId="0" applyNumberFormat="1" applyFont="1" applyBorder="1"/>
    <xf numFmtId="0" fontId="23" fillId="3" borderId="5" xfId="0" applyFont="1" applyFill="1" applyBorder="1"/>
    <xf numFmtId="14" fontId="23" fillId="3" borderId="5" xfId="0" applyNumberFormat="1" applyFont="1" applyFill="1" applyBorder="1"/>
    <xf numFmtId="0" fontId="23" fillId="3" borderId="5" xfId="0" applyFont="1" applyFill="1" applyBorder="1" applyAlignment="1">
      <alignment horizontal="center"/>
    </xf>
    <xf numFmtId="44" fontId="23" fillId="3" borderId="5" xfId="1" applyNumberFormat="1" applyFont="1" applyFill="1" applyBorder="1"/>
    <xf numFmtId="165" fontId="23" fillId="3" borderId="5" xfId="2" applyNumberFormat="1" applyFont="1" applyFill="1" applyBorder="1"/>
    <xf numFmtId="44" fontId="23" fillId="3" borderId="5" xfId="0" applyNumberFormat="1" applyFont="1" applyFill="1" applyBorder="1"/>
    <xf numFmtId="170" fontId="23" fillId="3" borderId="5" xfId="0" applyNumberFormat="1" applyFont="1" applyFill="1" applyBorder="1"/>
    <xf numFmtId="170" fontId="23" fillId="3" borderId="16" xfId="0" applyNumberFormat="1" applyFont="1" applyFill="1" applyBorder="1"/>
    <xf numFmtId="0" fontId="0" fillId="7" borderId="0" xfId="0" applyFill="1"/>
    <xf numFmtId="0" fontId="26" fillId="7" borderId="0" xfId="0" applyFont="1" applyFill="1"/>
    <xf numFmtId="0" fontId="27" fillId="7" borderId="0" xfId="0" applyFont="1" applyFill="1"/>
    <xf numFmtId="0" fontId="27" fillId="8" borderId="0" xfId="0" applyFont="1" applyFill="1"/>
    <xf numFmtId="0" fontId="4" fillId="7" borderId="0" xfId="0" applyFont="1" applyFill="1"/>
    <xf numFmtId="0" fontId="5" fillId="7" borderId="0" xfId="0" applyFont="1" applyFill="1"/>
    <xf numFmtId="0" fontId="6" fillId="7" borderId="0" xfId="0" applyFont="1" applyFill="1"/>
    <xf numFmtId="0" fontId="7" fillId="7" borderId="0" xfId="0" applyFont="1" applyFill="1"/>
    <xf numFmtId="0" fontId="25" fillId="7" borderId="0" xfId="0" applyFont="1" applyFill="1"/>
    <xf numFmtId="0" fontId="25" fillId="8" borderId="0" xfId="0" applyFont="1" applyFill="1"/>
    <xf numFmtId="0" fontId="28" fillId="7" borderId="0" xfId="0" applyFont="1" applyFill="1"/>
    <xf numFmtId="0" fontId="20" fillId="2" borderId="0" xfId="0" applyFont="1" applyFill="1" applyAlignment="1">
      <alignment horizontal="center"/>
    </xf>
    <xf numFmtId="0" fontId="29" fillId="2" borderId="0" xfId="0" applyFont="1" applyFill="1"/>
    <xf numFmtId="0" fontId="30" fillId="2" borderId="0" xfId="0" applyFont="1" applyFill="1"/>
    <xf numFmtId="0" fontId="0" fillId="9" borderId="0" xfId="0" applyFill="1"/>
    <xf numFmtId="8" fontId="0" fillId="9" borderId="0" xfId="0" applyNumberFormat="1" applyFill="1"/>
    <xf numFmtId="8" fontId="0" fillId="9" borderId="8" xfId="0" applyNumberFormat="1" applyFill="1" applyBorder="1"/>
    <xf numFmtId="0" fontId="31" fillId="9" borderId="0" xfId="0" applyFont="1" applyFill="1"/>
    <xf numFmtId="0" fontId="32" fillId="5" borderId="0" xfId="0" applyFont="1" applyFill="1" applyAlignment="1">
      <alignment horizontal="center"/>
    </xf>
    <xf numFmtId="0" fontId="18" fillId="5" borderId="0" xfId="0" applyFont="1" applyFill="1"/>
    <xf numFmtId="0" fontId="17" fillId="5" borderId="0" xfId="0" applyFont="1" applyFill="1" applyAlignment="1">
      <alignment horizontal="center" wrapText="1"/>
    </xf>
    <xf numFmtId="0" fontId="30" fillId="5" borderId="0" xfId="0" applyFont="1" applyFill="1"/>
    <xf numFmtId="0" fontId="19" fillId="2" borderId="5" xfId="0" applyFont="1" applyFill="1" applyBorder="1" applyAlignment="1">
      <alignment horizontal="center"/>
    </xf>
    <xf numFmtId="6" fontId="19" fillId="3" borderId="5" xfId="1" applyNumberFormat="1" applyFont="1" applyFill="1" applyBorder="1"/>
    <xf numFmtId="170" fontId="19" fillId="10" borderId="0" xfId="0" applyNumberFormat="1" applyFont="1" applyFill="1"/>
    <xf numFmtId="44" fontId="17" fillId="5" borderId="0" xfId="0" applyNumberFormat="1" applyFont="1" applyFill="1"/>
    <xf numFmtId="44" fontId="18" fillId="5" borderId="0" xfId="0" applyNumberFormat="1" applyFont="1" applyFill="1"/>
    <xf numFmtId="44" fontId="18" fillId="10" borderId="0" xfId="0" applyNumberFormat="1" applyFont="1" applyFill="1"/>
    <xf numFmtId="0" fontId="17" fillId="5" borderId="0" xfId="0" applyFont="1" applyFill="1"/>
    <xf numFmtId="0" fontId="3" fillId="5" borderId="0" xfId="0" applyFont="1" applyFill="1"/>
    <xf numFmtId="170" fontId="18" fillId="5" borderId="0" xfId="0" applyNumberFormat="1" applyFont="1" applyFill="1"/>
    <xf numFmtId="170" fontId="19" fillId="5" borderId="0" xfId="0" applyNumberFormat="1" applyFont="1" applyFill="1"/>
    <xf numFmtId="44" fontId="9" fillId="5" borderId="0" xfId="0" applyNumberFormat="1" applyFont="1" applyFill="1"/>
    <xf numFmtId="0" fontId="33" fillId="5" borderId="0" xfId="0" applyFont="1" applyFill="1"/>
    <xf numFmtId="0" fontId="4" fillId="5" borderId="0" xfId="0" applyFont="1" applyFill="1"/>
    <xf numFmtId="0" fontId="23" fillId="5" borderId="0" xfId="0" applyFont="1" applyFill="1"/>
    <xf numFmtId="0" fontId="6" fillId="5" borderId="0" xfId="0" applyFont="1" applyFill="1"/>
    <xf numFmtId="0" fontId="4" fillId="2" borderId="0" xfId="0" applyFont="1" applyFill="1"/>
    <xf numFmtId="0" fontId="35" fillId="2" borderId="0" xfId="0" applyFont="1" applyFill="1" applyAlignment="1">
      <alignment horizontal="center"/>
    </xf>
    <xf numFmtId="0" fontId="6" fillId="2" borderId="0" xfId="0" applyFont="1" applyFill="1"/>
    <xf numFmtId="0" fontId="19" fillId="2" borderId="0" xfId="0" applyFont="1" applyFill="1"/>
    <xf numFmtId="0" fontId="7" fillId="2" borderId="0" xfId="0" applyFont="1" applyFill="1"/>
    <xf numFmtId="0" fontId="36" fillId="2" borderId="0" xfId="0" applyFont="1" applyFill="1"/>
    <xf numFmtId="1" fontId="36" fillId="2" borderId="0" xfId="0" applyNumberFormat="1" applyFont="1" applyFill="1"/>
    <xf numFmtId="6" fontId="36" fillId="2" borderId="0" xfId="0" applyNumberFormat="1" applyFont="1" applyFill="1"/>
    <xf numFmtId="0" fontId="18" fillId="2" borderId="0" xfId="0" applyFont="1" applyFill="1"/>
    <xf numFmtId="0" fontId="17" fillId="2" borderId="0" xfId="0" applyFont="1" applyFill="1" applyAlignment="1">
      <alignment horizontal="center"/>
    </xf>
    <xf numFmtId="6" fontId="19" fillId="2" borderId="0" xfId="0" applyNumberFormat="1" applyFont="1" applyFill="1"/>
    <xf numFmtId="6" fontId="18" fillId="2" borderId="0" xfId="0" applyNumberFormat="1" applyFont="1" applyFill="1"/>
    <xf numFmtId="8" fontId="19" fillId="2" borderId="0" xfId="0" applyNumberFormat="1" applyFont="1" applyFill="1"/>
    <xf numFmtId="6" fontId="7" fillId="2" borderId="0" xfId="0" applyNumberFormat="1" applyFont="1" applyFill="1"/>
    <xf numFmtId="8" fontId="7" fillId="2" borderId="0" xfId="0" applyNumberFormat="1" applyFont="1" applyFill="1"/>
    <xf numFmtId="0" fontId="7" fillId="2" borderId="0" xfId="0" quotePrefix="1" applyFont="1" applyFill="1"/>
    <xf numFmtId="0" fontId="7" fillId="9" borderId="0" xfId="0" applyFont="1" applyFill="1"/>
    <xf numFmtId="8" fontId="7" fillId="9" borderId="0" xfId="0" applyNumberFormat="1" applyFont="1" applyFill="1"/>
    <xf numFmtId="8" fontId="7" fillId="9" borderId="8" xfId="0" applyNumberFormat="1" applyFont="1" applyFill="1" applyBorder="1"/>
    <xf numFmtId="0" fontId="37" fillId="2" borderId="0" xfId="0" applyFont="1" applyFill="1"/>
    <xf numFmtId="0" fontId="18" fillId="2" borderId="0" xfId="0" applyFont="1" applyFill="1" applyAlignment="1">
      <alignment horizontal="center"/>
    </xf>
    <xf numFmtId="0" fontId="34" fillId="2" borderId="0" xfId="0" applyFont="1" applyFill="1" applyAlignment="1">
      <alignment horizontal="center"/>
    </xf>
    <xf numFmtId="8" fontId="36" fillId="2" borderId="0" xfId="0" applyNumberFormat="1" applyFont="1" applyFill="1"/>
    <xf numFmtId="0" fontId="38" fillId="2" borderId="0" xfId="0" applyFont="1" applyFill="1" applyAlignment="1">
      <alignment horizontal="center"/>
    </xf>
    <xf numFmtId="0" fontId="36" fillId="5" borderId="0" xfId="0" applyFont="1" applyFill="1"/>
    <xf numFmtId="0" fontId="7" fillId="5" borderId="0" xfId="0" applyFont="1" applyFill="1"/>
    <xf numFmtId="0" fontId="39" fillId="5" borderId="0" xfId="0" applyFont="1" applyFill="1"/>
    <xf numFmtId="0" fontId="27" fillId="7" borderId="0" xfId="0" applyFont="1" applyFill="1"/>
    <xf numFmtId="0" fontId="25" fillId="8" borderId="0" xfId="0" applyFont="1" applyFill="1" applyAlignment="1">
      <alignment horizontal="center" vertical="top" wrapText="1"/>
    </xf>
    <xf numFmtId="0" fontId="25" fillId="7" borderId="0" xfId="0" applyFont="1" applyFill="1"/>
    <xf numFmtId="0" fontId="7" fillId="7" borderId="0" xfId="0" applyFont="1" applyFill="1" applyAlignment="1">
      <alignment horizontal="center" vertical="top" wrapText="1"/>
    </xf>
    <xf numFmtId="0" fontId="25" fillId="7" borderId="0" xfId="0" applyFont="1" applyFill="1" applyAlignment="1">
      <alignment horizontal="center" vertical="top" wrapText="1"/>
    </xf>
    <xf numFmtId="0" fontId="24" fillId="7" borderId="0" xfId="0" applyFont="1" applyFill="1" applyAlignment="1">
      <alignment horizontal="center" vertical="top" wrapText="1"/>
    </xf>
    <xf numFmtId="0" fontId="24" fillId="7" borderId="0" xfId="0" applyFont="1" applyFill="1" applyAlignment="1">
      <alignment horizontal="center"/>
    </xf>
    <xf numFmtId="167" fontId="9" fillId="0" borderId="2" xfId="0" applyNumberFormat="1" applyFont="1" applyBorder="1" applyAlignment="1" applyProtection="1">
      <alignment horizontal="center"/>
      <protection locked="0"/>
    </xf>
    <xf numFmtId="167" fontId="9" fillId="0" borderId="19" xfId="0" applyNumberFormat="1" applyFont="1" applyBorder="1" applyAlignment="1" applyProtection="1">
      <alignment horizontal="center"/>
      <protection locked="0"/>
    </xf>
    <xf numFmtId="0" fontId="8" fillId="5" borderId="24" xfId="0" applyFont="1" applyFill="1" applyBorder="1" applyAlignment="1">
      <alignment horizontal="right"/>
    </xf>
    <xf numFmtId="0" fontId="8" fillId="5" borderId="8" xfId="0" applyFont="1" applyFill="1" applyBorder="1" applyAlignment="1">
      <alignment horizontal="right"/>
    </xf>
    <xf numFmtId="0" fontId="9" fillId="0" borderId="9" xfId="0" applyFont="1" applyBorder="1" applyAlignment="1" applyProtection="1">
      <alignment horizontal="center"/>
      <protection locked="0"/>
    </xf>
    <xf numFmtId="167" fontId="9" fillId="0" borderId="9" xfId="0" applyNumberFormat="1" applyFont="1" applyBorder="1" applyAlignment="1" applyProtection="1">
      <alignment horizontal="center"/>
      <protection locked="0"/>
    </xf>
    <xf numFmtId="167" fontId="9" fillId="0" borderId="35" xfId="0" applyNumberFormat="1"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36" xfId="0" applyFont="1" applyBorder="1" applyAlignment="1" applyProtection="1">
      <alignment horizontal="center"/>
      <protection locked="0"/>
    </xf>
    <xf numFmtId="0" fontId="9" fillId="0" borderId="38" xfId="0" applyFont="1" applyBorder="1" applyAlignment="1" applyProtection="1">
      <alignment horizontal="center"/>
      <protection locked="0"/>
    </xf>
    <xf numFmtId="0" fontId="9" fillId="0" borderId="39" xfId="0" applyFont="1" applyBorder="1" applyAlignment="1" applyProtection="1">
      <alignment horizontal="center"/>
      <protection locked="0"/>
    </xf>
    <xf numFmtId="0" fontId="11" fillId="6" borderId="15" xfId="0" applyFont="1" applyFill="1" applyBorder="1" applyAlignment="1">
      <alignment horizontal="left"/>
    </xf>
    <xf numFmtId="0" fontId="11" fillId="6" borderId="5" xfId="0" applyFont="1" applyFill="1" applyBorder="1" applyAlignment="1">
      <alignment horizontal="left"/>
    </xf>
    <xf numFmtId="0" fontId="11" fillId="6" borderId="16" xfId="0" applyFont="1" applyFill="1" applyBorder="1" applyAlignment="1">
      <alignment horizontal="left"/>
    </xf>
    <xf numFmtId="0" fontId="8" fillId="6" borderId="5" xfId="0" applyFont="1" applyFill="1" applyBorder="1" applyAlignment="1">
      <alignment horizontal="center"/>
    </xf>
    <xf numFmtId="0" fontId="8" fillId="6" borderId="16" xfId="0" applyFont="1" applyFill="1" applyBorder="1" applyAlignment="1">
      <alignment horizontal="center"/>
    </xf>
    <xf numFmtId="0" fontId="9" fillId="0" borderId="4" xfId="0" applyFont="1" applyBorder="1" applyAlignment="1" applyProtection="1">
      <alignment horizontal="center"/>
      <protection locked="0"/>
    </xf>
    <xf numFmtId="0" fontId="9" fillId="0" borderId="31" xfId="0" applyFont="1" applyBorder="1" applyAlignment="1" applyProtection="1">
      <alignment horizontal="center"/>
      <protection locked="0"/>
    </xf>
    <xf numFmtId="0" fontId="8" fillId="5" borderId="28" xfId="0" applyFont="1" applyFill="1" applyBorder="1" applyAlignment="1">
      <alignment horizontal="right"/>
    </xf>
    <xf numFmtId="0" fontId="8" fillId="5" borderId="2" xfId="0" applyFont="1" applyFill="1" applyBorder="1" applyAlignment="1">
      <alignment horizontal="right"/>
    </xf>
    <xf numFmtId="164" fontId="9" fillId="0" borderId="2" xfId="0" applyNumberFormat="1" applyFont="1" applyBorder="1" applyAlignment="1" applyProtection="1">
      <alignment horizontal="center"/>
      <protection locked="0"/>
    </xf>
    <xf numFmtId="0" fontId="8" fillId="5" borderId="13" xfId="0" applyFont="1" applyFill="1" applyBorder="1" applyAlignment="1">
      <alignment horizontal="right"/>
    </xf>
    <xf numFmtId="0" fontId="8" fillId="5" borderId="0" xfId="0" applyFont="1" applyFill="1" applyAlignment="1">
      <alignment horizontal="right"/>
    </xf>
    <xf numFmtId="164" fontId="16" fillId="0" borderId="0" xfId="0" applyNumberFormat="1" applyFont="1" applyAlignment="1" applyProtection="1">
      <alignment horizontal="center"/>
      <protection locked="0"/>
    </xf>
    <xf numFmtId="0" fontId="13" fillId="0" borderId="4"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13" fillId="0" borderId="6" xfId="0" applyFont="1" applyBorder="1" applyAlignment="1" applyProtection="1">
      <alignment horizontal="center"/>
      <protection locked="0"/>
    </xf>
    <xf numFmtId="9" fontId="13" fillId="0" borderId="0" xfId="0" applyNumberFormat="1" applyFont="1" applyAlignment="1" applyProtection="1">
      <alignment horizontal="center"/>
      <protection locked="0"/>
    </xf>
    <xf numFmtId="9" fontId="13" fillId="0" borderId="14" xfId="0" applyNumberFormat="1" applyFont="1" applyBorder="1" applyAlignment="1" applyProtection="1">
      <alignment horizontal="center"/>
      <protection locked="0"/>
    </xf>
    <xf numFmtId="0" fontId="8" fillId="6" borderId="30" xfId="0" applyFont="1" applyFill="1" applyBorder="1" applyAlignment="1">
      <alignment horizontal="center"/>
    </xf>
    <xf numFmtId="0" fontId="8" fillId="6" borderId="32" xfId="0" applyFont="1" applyFill="1" applyBorder="1" applyAlignment="1">
      <alignment horizontal="center"/>
    </xf>
    <xf numFmtId="0" fontId="8" fillId="6" borderId="4" xfId="0" applyFont="1" applyFill="1" applyBorder="1" applyAlignment="1">
      <alignment horizontal="center"/>
    </xf>
    <xf numFmtId="0" fontId="8" fillId="6" borderId="6" xfId="0" applyFont="1" applyFill="1" applyBorder="1" applyAlignment="1">
      <alignment horizontal="center"/>
    </xf>
    <xf numFmtId="6" fontId="16" fillId="0" borderId="3" xfId="0" applyNumberFormat="1"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29" xfId="0" applyFont="1" applyBorder="1" applyAlignment="1" applyProtection="1">
      <alignment horizontal="center"/>
      <protection locked="0"/>
    </xf>
    <xf numFmtId="0" fontId="16" fillId="0" borderId="3" xfId="0" applyFont="1" applyBorder="1" applyAlignment="1" applyProtection="1">
      <alignment horizontal="center"/>
      <protection locked="0"/>
    </xf>
    <xf numFmtId="6" fontId="9" fillId="0" borderId="3" xfId="0" applyNumberFormat="1" applyFont="1" applyBorder="1" applyAlignment="1" applyProtection="1">
      <alignment horizontal="center"/>
      <protection locked="0"/>
    </xf>
    <xf numFmtId="0" fontId="9" fillId="0" borderId="29" xfId="0" applyFont="1" applyBorder="1" applyAlignment="1" applyProtection="1">
      <alignment horizontal="center"/>
      <protection locked="0"/>
    </xf>
    <xf numFmtId="0" fontId="15" fillId="4" borderId="1" xfId="0" applyFont="1" applyFill="1" applyBorder="1" applyAlignment="1" applyProtection="1">
      <alignment horizontal="center" vertical="center"/>
      <protection locked="0"/>
    </xf>
    <xf numFmtId="0" fontId="15" fillId="4" borderId="18" xfId="0" applyFont="1" applyFill="1" applyBorder="1" applyAlignment="1" applyProtection="1">
      <alignment horizontal="center" vertical="center"/>
      <protection locked="0"/>
    </xf>
    <xf numFmtId="0" fontId="16" fillId="0" borderId="2"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19" xfId="0" applyFont="1" applyBorder="1" applyAlignment="1" applyProtection="1">
      <alignment horizontal="center"/>
      <protection locked="0"/>
    </xf>
    <xf numFmtId="167" fontId="22" fillId="0" borderId="2" xfId="0" applyNumberFormat="1" applyFont="1" applyBorder="1" applyAlignment="1" applyProtection="1">
      <alignment horizontal="center"/>
      <protection locked="0"/>
    </xf>
    <xf numFmtId="167" fontId="22" fillId="0" borderId="19" xfId="0" applyNumberFormat="1" applyFont="1" applyBorder="1" applyAlignment="1" applyProtection="1">
      <alignment horizontal="center"/>
      <protection locked="0"/>
    </xf>
    <xf numFmtId="0" fontId="18" fillId="2" borderId="0" xfId="0" applyFont="1" applyFill="1" applyAlignment="1">
      <alignment horizontal="center"/>
    </xf>
    <xf numFmtId="0" fontId="21" fillId="0" borderId="9" xfId="0" applyFont="1" applyBorder="1" applyAlignment="1" applyProtection="1">
      <alignment horizontal="center"/>
      <protection locked="0"/>
    </xf>
    <xf numFmtId="167" fontId="22" fillId="0" borderId="9" xfId="0" applyNumberFormat="1" applyFont="1" applyBorder="1" applyAlignment="1" applyProtection="1">
      <alignment horizontal="center"/>
      <protection locked="0"/>
    </xf>
    <xf numFmtId="167" fontId="22" fillId="0" borderId="35" xfId="0" applyNumberFormat="1" applyFont="1" applyBorder="1" applyAlignment="1" applyProtection="1">
      <alignment horizontal="center"/>
      <protection locked="0"/>
    </xf>
    <xf numFmtId="164" fontId="22" fillId="0" borderId="2" xfId="0" applyNumberFormat="1" applyFont="1" applyBorder="1" applyAlignment="1" applyProtection="1">
      <alignment horizontal="center"/>
      <protection locked="0"/>
    </xf>
    <xf numFmtId="0" fontId="22" fillId="0" borderId="7" xfId="0" applyFont="1" applyBorder="1" applyAlignment="1" applyProtection="1">
      <alignment horizontal="center"/>
      <protection locked="0"/>
    </xf>
    <xf numFmtId="164" fontId="13" fillId="0" borderId="0" xfId="0" applyNumberFormat="1" applyFont="1" applyAlignment="1" applyProtection="1">
      <alignment horizontal="center"/>
      <protection locked="0"/>
    </xf>
    <xf numFmtId="165" fontId="13" fillId="0" borderId="0" xfId="0" applyNumberFormat="1" applyFont="1" applyAlignment="1" applyProtection="1">
      <alignment horizontal="center"/>
      <protection locked="0"/>
    </xf>
    <xf numFmtId="165" fontId="13" fillId="0" borderId="14" xfId="0" applyNumberFormat="1" applyFont="1" applyBorder="1" applyAlignment="1" applyProtection="1">
      <alignment horizontal="center"/>
      <protection locked="0"/>
    </xf>
    <xf numFmtId="6" fontId="13" fillId="0" borderId="3" xfId="0" applyNumberFormat="1" applyFont="1" applyBorder="1" applyAlignment="1" applyProtection="1">
      <alignment horizontal="center"/>
      <protection locked="0"/>
    </xf>
    <xf numFmtId="0" fontId="14" fillId="0" borderId="3"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13" fillId="0" borderId="19" xfId="0" applyFont="1" applyBorder="1" applyAlignment="1" applyProtection="1">
      <alignment horizontal="center"/>
      <protection locked="0"/>
    </xf>
    <xf numFmtId="0" fontId="9" fillId="0" borderId="41" xfId="0" applyFont="1" applyBorder="1" applyAlignment="1" applyProtection="1">
      <alignment horizontal="center"/>
      <protection locked="0"/>
    </xf>
    <xf numFmtId="0" fontId="9" fillId="0" borderId="42" xfId="0" applyFont="1" applyBorder="1" applyAlignment="1" applyProtection="1">
      <alignment horizontal="center"/>
      <protection locked="0"/>
    </xf>
    <xf numFmtId="0" fontId="32" fillId="0" borderId="13" xfId="0" applyFont="1" applyBorder="1" applyAlignment="1">
      <alignment horizontal="center"/>
    </xf>
    <xf numFmtId="0" fontId="32" fillId="0" borderId="0" xfId="0" applyFont="1" applyAlignment="1">
      <alignment horizontal="center"/>
    </xf>
    <xf numFmtId="0" fontId="32" fillId="0" borderId="14" xfId="0" applyFont="1" applyBorder="1" applyAlignment="1">
      <alignment horizontal="center"/>
    </xf>
    <xf numFmtId="0" fontId="12" fillId="4" borderId="1" xfId="0" applyFont="1" applyFill="1" applyBorder="1" applyAlignment="1" applyProtection="1">
      <alignment horizontal="center" vertical="center"/>
      <protection locked="0"/>
    </xf>
    <xf numFmtId="0" fontId="12" fillId="4" borderId="18" xfId="0" applyFont="1" applyFill="1" applyBorder="1" applyAlignment="1" applyProtection="1">
      <alignment horizontal="center" vertical="center"/>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3CCCC"/>
      <color rgb="FFBB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560070</xdr:colOff>
      <xdr:row>2</xdr:row>
      <xdr:rowOff>304800</xdr:rowOff>
    </xdr:from>
    <xdr:to>
      <xdr:col>6</xdr:col>
      <xdr:colOff>400050</xdr:colOff>
      <xdr:row>2</xdr:row>
      <xdr:rowOff>1122045</xdr:rowOff>
    </xdr:to>
    <xdr:pic>
      <xdr:nvPicPr>
        <xdr:cNvPr id="3" name="Picture 2">
          <a:extLst>
            <a:ext uri="{FF2B5EF4-FFF2-40B4-BE49-F238E27FC236}">
              <a16:creationId xmlns:a16="http://schemas.microsoft.com/office/drawing/2014/main" id="{B6E813C0-FCF3-41A5-94E8-70ADADC22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9670" y="647700"/>
          <a:ext cx="2874645" cy="821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64770</xdr:colOff>
      <xdr:row>1</xdr:row>
      <xdr:rowOff>66675</xdr:rowOff>
    </xdr:from>
    <xdr:to>
      <xdr:col>3</xdr:col>
      <xdr:colOff>472440</xdr:colOff>
      <xdr:row>2</xdr:row>
      <xdr:rowOff>1205</xdr:rowOff>
    </xdr:to>
    <xdr:pic>
      <xdr:nvPicPr>
        <xdr:cNvPr id="2" name="Picture 1">
          <a:extLst>
            <a:ext uri="{FF2B5EF4-FFF2-40B4-BE49-F238E27FC236}">
              <a16:creationId xmlns:a16="http://schemas.microsoft.com/office/drawing/2014/main" id="{7191EC41-9AA0-4ED6-A180-94CE227E0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 y="447675"/>
          <a:ext cx="2697480" cy="10851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62865</xdr:colOff>
      <xdr:row>1</xdr:row>
      <xdr:rowOff>64770</xdr:rowOff>
    </xdr:from>
    <xdr:to>
      <xdr:col>3</xdr:col>
      <xdr:colOff>289560</xdr:colOff>
      <xdr:row>1</xdr:row>
      <xdr:rowOff>1096878</xdr:rowOff>
    </xdr:to>
    <xdr:pic>
      <xdr:nvPicPr>
        <xdr:cNvPr id="3" name="Picture 2">
          <a:extLst>
            <a:ext uri="{FF2B5EF4-FFF2-40B4-BE49-F238E27FC236}">
              <a16:creationId xmlns:a16="http://schemas.microsoft.com/office/drawing/2014/main" id="{6748C87E-4730-435C-9785-B4EBDA7A53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 y="445770"/>
          <a:ext cx="2512695" cy="1032108"/>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26670</xdr:colOff>
      <xdr:row>1</xdr:row>
      <xdr:rowOff>26670</xdr:rowOff>
    </xdr:from>
    <xdr:to>
      <xdr:col>3</xdr:col>
      <xdr:colOff>453390</xdr:colOff>
      <xdr:row>1</xdr:row>
      <xdr:rowOff>1162050</xdr:rowOff>
    </xdr:to>
    <xdr:pic>
      <xdr:nvPicPr>
        <xdr:cNvPr id="2" name="Picture 1">
          <a:extLst>
            <a:ext uri="{FF2B5EF4-FFF2-40B4-BE49-F238E27FC236}">
              <a16:creationId xmlns:a16="http://schemas.microsoft.com/office/drawing/2014/main" id="{04A5517D-41DC-43BB-B880-468D34D35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 y="407670"/>
          <a:ext cx="2712720" cy="112585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64770</xdr:colOff>
      <xdr:row>1</xdr:row>
      <xdr:rowOff>66675</xdr:rowOff>
    </xdr:from>
    <xdr:to>
      <xdr:col>3</xdr:col>
      <xdr:colOff>474345</xdr:colOff>
      <xdr:row>1</xdr:row>
      <xdr:rowOff>1163255</xdr:rowOff>
    </xdr:to>
    <xdr:pic>
      <xdr:nvPicPr>
        <xdr:cNvPr id="3" name="Picture 2">
          <a:extLst>
            <a:ext uri="{FF2B5EF4-FFF2-40B4-BE49-F238E27FC236}">
              <a16:creationId xmlns:a16="http://schemas.microsoft.com/office/drawing/2014/main" id="{1F721AB3-72C9-42BC-BD7C-FECF74FF70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 y="445770"/>
          <a:ext cx="2695575" cy="108896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26671</xdr:colOff>
      <xdr:row>1</xdr:row>
      <xdr:rowOff>26670</xdr:rowOff>
    </xdr:from>
    <xdr:to>
      <xdr:col>3</xdr:col>
      <xdr:colOff>411481</xdr:colOff>
      <xdr:row>1</xdr:row>
      <xdr:rowOff>1222443</xdr:rowOff>
    </xdr:to>
    <xdr:pic>
      <xdr:nvPicPr>
        <xdr:cNvPr id="4" name="Picture 3">
          <a:extLst>
            <a:ext uri="{FF2B5EF4-FFF2-40B4-BE49-F238E27FC236}">
              <a16:creationId xmlns:a16="http://schemas.microsoft.com/office/drawing/2014/main" id="{9B8C3DEC-2DF7-401C-8BB4-C582A687A1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1" y="407670"/>
          <a:ext cx="2670810" cy="119577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xdr:colOff>
      <xdr:row>1</xdr:row>
      <xdr:rowOff>36196</xdr:rowOff>
    </xdr:from>
    <xdr:to>
      <xdr:col>3</xdr:col>
      <xdr:colOff>320040</xdr:colOff>
      <xdr:row>1</xdr:row>
      <xdr:rowOff>1120341</xdr:rowOff>
    </xdr:to>
    <xdr:pic>
      <xdr:nvPicPr>
        <xdr:cNvPr id="2" name="Picture 1">
          <a:extLst>
            <a:ext uri="{FF2B5EF4-FFF2-40B4-BE49-F238E27FC236}">
              <a16:creationId xmlns:a16="http://schemas.microsoft.com/office/drawing/2014/main" id="{6A673314-DE10-4837-89D9-50C020B80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 y="417196"/>
          <a:ext cx="2594610" cy="10765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xdr:colOff>
      <xdr:row>1</xdr:row>
      <xdr:rowOff>36196</xdr:rowOff>
    </xdr:from>
    <xdr:to>
      <xdr:col>3</xdr:col>
      <xdr:colOff>320040</xdr:colOff>
      <xdr:row>1</xdr:row>
      <xdr:rowOff>1124151</xdr:rowOff>
    </xdr:to>
    <xdr:pic>
      <xdr:nvPicPr>
        <xdr:cNvPr id="3" name="Picture 2">
          <a:extLst>
            <a:ext uri="{FF2B5EF4-FFF2-40B4-BE49-F238E27FC236}">
              <a16:creationId xmlns:a16="http://schemas.microsoft.com/office/drawing/2014/main" id="{46F705D5-419B-4D65-BA3E-473792CB5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417196"/>
          <a:ext cx="2590800" cy="108795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234315</xdr:colOff>
      <xdr:row>1</xdr:row>
      <xdr:rowOff>68580</xdr:rowOff>
    </xdr:from>
    <xdr:to>
      <xdr:col>3</xdr:col>
      <xdr:colOff>396240</xdr:colOff>
      <xdr:row>2</xdr:row>
      <xdr:rowOff>54545</xdr:rowOff>
    </xdr:to>
    <xdr:pic>
      <xdr:nvPicPr>
        <xdr:cNvPr id="2" name="Picture 1">
          <a:extLst>
            <a:ext uri="{FF2B5EF4-FFF2-40B4-BE49-F238E27FC236}">
              <a16:creationId xmlns:a16="http://schemas.microsoft.com/office/drawing/2014/main" id="{010E6A42-0577-4374-7A5E-63FEF7A9D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915" y="335280"/>
          <a:ext cx="2708910" cy="106229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234315</xdr:colOff>
      <xdr:row>1</xdr:row>
      <xdr:rowOff>68580</xdr:rowOff>
    </xdr:from>
    <xdr:to>
      <xdr:col>3</xdr:col>
      <xdr:colOff>400050</xdr:colOff>
      <xdr:row>2</xdr:row>
      <xdr:rowOff>60260</xdr:rowOff>
    </xdr:to>
    <xdr:pic>
      <xdr:nvPicPr>
        <xdr:cNvPr id="3" name="Picture 2">
          <a:extLst>
            <a:ext uri="{FF2B5EF4-FFF2-40B4-BE49-F238E27FC236}">
              <a16:creationId xmlns:a16="http://schemas.microsoft.com/office/drawing/2014/main" id="{7F75BFA7-20F3-46BB-8C66-B5A8EA55DB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333375"/>
          <a:ext cx="2703195" cy="107372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yacg-my.sharepoint.com/personal/gayelene_townsend_up_education/Documents/Desktop/Continuous%20Improvement/FNSACC421%20Prepare%20Financial%20Reports/Feb%202024%20Updated%20Version/FNSACC421_AG_02_Project_Asset%20Register_V1.2.xlsx" TargetMode="External"/><Relationship Id="rId2" Type="http://schemas.microsoft.com/office/2019/04/relationships/externalLinkLongPath" Target="/personal/gayelene_townsend_up_education/Documents/Desktop/Continuous%20Improvement/FNSACC421%20Prepare%20Financial%20Reports/Feb%202024%20Updated%20Version/FNSACC421_AG_02_Project_Asset%20Register_V1.2.xlsx?D50F64FA" TargetMode="External"/><Relationship Id="rId1" Type="http://schemas.openxmlformats.org/officeDocument/2006/relationships/externalLinkPath" Target="file:///\\D50F64FA\FNSACC421_AG_02_Project_Asset%20Register_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Content"/>
      <sheetName val="Tab 1-Asset Register"/>
      <sheetName val="Tab 2 - Asset Register "/>
      <sheetName val="Tab 3 - Asset Register "/>
      <sheetName val="Tab 4 - Depreciation Schedule"/>
    </sheetNames>
    <sheetDataSet>
      <sheetData sheetId="0"/>
      <sheetData sheetId="1"/>
      <sheetData sheetId="2">
        <row r="13">
          <cell r="I13">
            <v>1689.0688524590164</v>
          </cell>
        </row>
      </sheetData>
      <sheetData sheetId="3">
        <row r="12">
          <cell r="H12">
            <v>3835.6164383561645</v>
          </cell>
        </row>
      </sheetData>
      <sheetData sheetId="4">
        <row r="11">
          <cell r="E11">
            <v>20000</v>
          </cell>
        </row>
        <row r="12">
          <cell r="G12">
            <v>2147.9452054794519</v>
          </cell>
        </row>
      </sheetData>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85C2E-B8D8-4D4C-9627-312A9E830C83}">
  <dimension ref="B2:T45"/>
  <sheetViews>
    <sheetView showGridLines="0" topLeftCell="A12" workbookViewId="0">
      <selection activeCell="A21" sqref="A21:XFD33"/>
    </sheetView>
  </sheetViews>
  <sheetFormatPr defaultRowHeight="13.2"/>
  <cols>
    <col min="1" max="16384" width="8.88671875" style="120"/>
  </cols>
  <sheetData>
    <row r="2" spans="2:20">
      <c r="B2" s="121"/>
      <c r="C2" s="121"/>
      <c r="D2" s="121"/>
      <c r="E2" s="121"/>
      <c r="F2" s="121"/>
      <c r="G2" s="121"/>
      <c r="H2" s="121"/>
      <c r="I2" s="121"/>
      <c r="J2" s="121"/>
      <c r="K2" s="121"/>
      <c r="L2" s="121"/>
      <c r="M2" s="121"/>
      <c r="N2" s="121"/>
      <c r="O2" s="121"/>
      <c r="P2" s="121"/>
      <c r="Q2" s="121"/>
      <c r="R2" s="121"/>
      <c r="S2" s="121"/>
      <c r="T2" s="121"/>
    </row>
    <row r="3" spans="2:20" ht="124.5" customHeight="1">
      <c r="B3" s="121"/>
      <c r="C3" s="121"/>
      <c r="D3" s="121"/>
      <c r="E3" s="121"/>
      <c r="F3" s="121"/>
      <c r="G3" s="121"/>
      <c r="H3" s="121"/>
      <c r="I3" s="121"/>
      <c r="J3" s="121"/>
      <c r="K3" s="121"/>
      <c r="L3" s="121"/>
      <c r="M3" s="121"/>
      <c r="N3" s="121"/>
      <c r="O3" s="121"/>
      <c r="P3" s="121"/>
      <c r="Q3" s="121"/>
      <c r="R3" s="121"/>
      <c r="S3" s="121"/>
      <c r="T3" s="121"/>
    </row>
    <row r="4" spans="2:20" ht="14.4">
      <c r="B4" s="121"/>
      <c r="C4" s="127"/>
      <c r="D4" s="127"/>
      <c r="E4" s="127"/>
      <c r="F4" s="127"/>
      <c r="G4" s="127"/>
      <c r="H4" s="127"/>
      <c r="I4" s="127"/>
      <c r="J4" s="127"/>
      <c r="K4" s="127"/>
      <c r="L4" s="127"/>
      <c r="M4" s="127"/>
      <c r="N4" s="121"/>
      <c r="O4" s="121"/>
      <c r="P4" s="121"/>
      <c r="Q4" s="121"/>
      <c r="R4" s="121"/>
      <c r="S4" s="121"/>
      <c r="T4" s="121"/>
    </row>
    <row r="5" spans="2:20" ht="14.4">
      <c r="B5" s="121"/>
      <c r="C5" s="130" t="s">
        <v>0</v>
      </c>
      <c r="D5" s="130"/>
      <c r="E5" s="130"/>
      <c r="F5" s="130"/>
      <c r="G5" s="126"/>
      <c r="H5" s="126" t="s">
        <v>1</v>
      </c>
      <c r="I5" s="126"/>
      <c r="J5" s="127"/>
      <c r="K5" s="127"/>
      <c r="L5" s="127"/>
      <c r="M5" s="127"/>
      <c r="N5" s="121"/>
      <c r="O5" s="121"/>
      <c r="P5" s="121"/>
      <c r="Q5" s="121"/>
      <c r="R5" s="121"/>
      <c r="S5" s="121"/>
      <c r="T5" s="121"/>
    </row>
    <row r="6" spans="2:20" ht="14.4">
      <c r="B6" s="121"/>
      <c r="C6" s="127"/>
      <c r="D6" s="127"/>
      <c r="E6" s="127"/>
      <c r="F6" s="127"/>
      <c r="G6" s="127"/>
      <c r="H6" s="127"/>
      <c r="I6" s="127"/>
      <c r="J6" s="127"/>
      <c r="K6" s="127"/>
      <c r="L6" s="127"/>
      <c r="M6" s="127"/>
      <c r="N6" s="121"/>
      <c r="O6" s="121"/>
      <c r="P6" s="121"/>
      <c r="Q6" s="121"/>
      <c r="R6" s="121"/>
      <c r="S6" s="121"/>
      <c r="T6" s="121"/>
    </row>
    <row r="7" spans="2:20" ht="14.4">
      <c r="B7" s="121"/>
      <c r="C7" s="125" t="s">
        <v>2</v>
      </c>
      <c r="D7" s="125"/>
      <c r="E7" s="125"/>
      <c r="F7" s="127"/>
      <c r="G7" s="127"/>
      <c r="H7" s="127"/>
      <c r="I7" s="127"/>
      <c r="J7" s="127"/>
      <c r="K7" s="127"/>
      <c r="L7" s="127"/>
      <c r="M7" s="127"/>
      <c r="N7" s="121"/>
      <c r="O7" s="121"/>
      <c r="P7" s="121"/>
      <c r="Q7" s="121"/>
      <c r="R7" s="121"/>
      <c r="S7" s="121"/>
      <c r="T7" s="121"/>
    </row>
    <row r="8" spans="2:20" ht="14.4">
      <c r="B8" s="121"/>
      <c r="C8" s="127"/>
      <c r="D8" s="127"/>
      <c r="E8" s="127"/>
      <c r="F8" s="127"/>
      <c r="G8" s="127"/>
      <c r="H8" s="127"/>
      <c r="I8" s="127"/>
      <c r="J8" s="127"/>
      <c r="K8" s="127"/>
      <c r="L8" s="127"/>
      <c r="M8" s="127"/>
      <c r="N8" s="121"/>
      <c r="O8" s="121"/>
      <c r="P8" s="121"/>
      <c r="Q8" s="121"/>
      <c r="R8" s="121"/>
      <c r="S8" s="121"/>
      <c r="T8" s="121"/>
    </row>
    <row r="9" spans="2:20" ht="17.399999999999999" customHeight="1">
      <c r="B9" s="121"/>
      <c r="C9" s="125" t="s">
        <v>3</v>
      </c>
      <c r="D9" s="125"/>
      <c r="E9" s="125"/>
      <c r="F9" s="127"/>
      <c r="G9" s="127"/>
      <c r="H9" s="127"/>
      <c r="I9" s="127"/>
      <c r="J9" s="127"/>
      <c r="K9" s="127"/>
      <c r="L9" s="127"/>
      <c r="M9" s="127"/>
      <c r="N9" s="121"/>
      <c r="O9" s="121"/>
      <c r="P9" s="121"/>
      <c r="Q9" s="121"/>
      <c r="R9" s="121"/>
      <c r="S9" s="121"/>
      <c r="T9" s="121"/>
    </row>
    <row r="10" spans="2:20" ht="14.4">
      <c r="B10" s="121"/>
      <c r="C10" s="125"/>
      <c r="D10" s="125"/>
      <c r="E10" s="125"/>
      <c r="F10" s="127"/>
      <c r="G10" s="127"/>
      <c r="H10" s="127"/>
      <c r="I10" s="127"/>
      <c r="J10" s="127"/>
      <c r="K10" s="127"/>
      <c r="L10" s="127"/>
      <c r="M10" s="127"/>
      <c r="N10" s="121"/>
      <c r="O10" s="121"/>
      <c r="P10" s="121"/>
      <c r="Q10" s="121"/>
      <c r="R10" s="121"/>
      <c r="S10" s="121"/>
      <c r="T10" s="121"/>
    </row>
    <row r="11" spans="2:20" ht="17.399999999999999" customHeight="1">
      <c r="B11" s="121"/>
      <c r="C11" s="127" t="s">
        <v>104</v>
      </c>
      <c r="D11" s="127"/>
      <c r="E11" s="127"/>
      <c r="F11" s="127"/>
      <c r="G11" s="127"/>
      <c r="H11" s="127"/>
      <c r="I11" s="127"/>
      <c r="J11" s="127"/>
      <c r="K11" s="127"/>
      <c r="L11" s="127"/>
      <c r="M11" s="127"/>
      <c r="N11" s="121"/>
      <c r="O11" s="121"/>
      <c r="P11" s="121"/>
      <c r="Q11" s="121"/>
      <c r="R11" s="121"/>
      <c r="S11" s="121"/>
      <c r="T11" s="121"/>
    </row>
    <row r="12" spans="2:20" ht="14.4">
      <c r="B12" s="121"/>
      <c r="C12" s="127"/>
      <c r="D12" s="127"/>
      <c r="E12" s="127"/>
      <c r="F12" s="127"/>
      <c r="G12" s="127"/>
      <c r="H12" s="127"/>
      <c r="I12" s="127"/>
      <c r="J12" s="127"/>
      <c r="K12" s="127"/>
      <c r="L12" s="127"/>
      <c r="M12" s="127"/>
      <c r="N12" s="121"/>
      <c r="O12" s="121"/>
      <c r="P12" s="121"/>
      <c r="Q12" s="121"/>
      <c r="R12" s="121"/>
      <c r="S12" s="121"/>
      <c r="T12" s="121"/>
    </row>
    <row r="13" spans="2:20" ht="17.399999999999999" customHeight="1">
      <c r="B13" s="121"/>
      <c r="C13" s="127" t="s">
        <v>105</v>
      </c>
      <c r="D13" s="127"/>
      <c r="E13" s="127"/>
      <c r="F13" s="127"/>
      <c r="G13" s="127"/>
      <c r="H13" s="127"/>
      <c r="I13" s="127"/>
      <c r="J13" s="127"/>
      <c r="K13" s="127"/>
      <c r="L13" s="127"/>
      <c r="M13" s="127"/>
      <c r="N13" s="121"/>
      <c r="O13" s="121"/>
      <c r="P13" s="121"/>
      <c r="Q13" s="121"/>
      <c r="R13" s="121"/>
      <c r="S13" s="121"/>
      <c r="T13" s="121"/>
    </row>
    <row r="14" spans="2:20" ht="14.4">
      <c r="B14" s="121"/>
      <c r="C14" s="127"/>
      <c r="D14" s="127"/>
      <c r="E14" s="127"/>
      <c r="F14" s="127"/>
      <c r="G14" s="127"/>
      <c r="H14" s="127"/>
      <c r="I14" s="127"/>
      <c r="J14" s="127"/>
      <c r="K14" s="127"/>
      <c r="L14" s="127"/>
      <c r="M14" s="127"/>
      <c r="N14" s="121"/>
      <c r="O14" s="121"/>
      <c r="P14" s="121"/>
      <c r="Q14" s="121"/>
      <c r="R14" s="121"/>
      <c r="S14" s="121"/>
      <c r="T14" s="121"/>
    </row>
    <row r="15" spans="2:20" ht="17.399999999999999" customHeight="1">
      <c r="B15" s="121"/>
      <c r="C15" s="127" t="s">
        <v>4</v>
      </c>
      <c r="D15" s="127"/>
      <c r="E15" s="127"/>
      <c r="F15" s="127"/>
      <c r="G15" s="127"/>
      <c r="H15" s="127"/>
      <c r="I15" s="127"/>
      <c r="J15" s="127"/>
      <c r="K15" s="127"/>
      <c r="L15" s="127"/>
      <c r="M15" s="127"/>
      <c r="N15" s="121"/>
      <c r="O15" s="121"/>
      <c r="P15" s="121"/>
      <c r="Q15" s="121"/>
      <c r="R15" s="121"/>
      <c r="S15" s="121"/>
      <c r="T15" s="121"/>
    </row>
    <row r="16" spans="2:20" ht="14.4">
      <c r="B16" s="121"/>
      <c r="C16" s="127"/>
      <c r="D16" s="127"/>
      <c r="E16" s="127"/>
      <c r="F16" s="127"/>
      <c r="G16" s="127"/>
      <c r="H16" s="127"/>
      <c r="I16" s="127"/>
      <c r="J16" s="127"/>
      <c r="K16" s="127"/>
      <c r="L16" s="127"/>
      <c r="M16" s="127"/>
      <c r="N16" s="121"/>
      <c r="O16" s="121"/>
      <c r="P16" s="121"/>
      <c r="Q16" s="121"/>
      <c r="R16" s="121"/>
      <c r="S16" s="121"/>
      <c r="T16" s="121"/>
    </row>
    <row r="17" spans="2:20" ht="17.399999999999999" customHeight="1">
      <c r="B17" s="121"/>
      <c r="C17" s="127" t="s">
        <v>106</v>
      </c>
      <c r="D17" s="127"/>
      <c r="E17" s="127"/>
      <c r="F17" s="127"/>
      <c r="G17" s="127"/>
      <c r="H17" s="127"/>
      <c r="I17" s="127"/>
      <c r="J17" s="127"/>
      <c r="K17" s="127"/>
      <c r="L17" s="127"/>
      <c r="M17" s="127"/>
      <c r="N17" s="121"/>
      <c r="O17" s="121"/>
      <c r="P17" s="121"/>
      <c r="Q17" s="121"/>
      <c r="R17" s="121"/>
      <c r="S17" s="121"/>
      <c r="T17" s="121"/>
    </row>
    <row r="18" spans="2:20" ht="14.4">
      <c r="B18" s="121"/>
      <c r="C18" s="127"/>
      <c r="D18" s="127"/>
      <c r="E18" s="127"/>
      <c r="F18" s="127"/>
      <c r="G18" s="127"/>
      <c r="H18" s="127"/>
      <c r="I18" s="127"/>
      <c r="J18" s="127"/>
      <c r="K18" s="127"/>
      <c r="L18" s="127"/>
      <c r="M18" s="127"/>
      <c r="N18" s="121"/>
      <c r="O18" s="121"/>
      <c r="P18" s="121"/>
      <c r="Q18" s="121"/>
      <c r="R18" s="121"/>
      <c r="S18" s="121"/>
      <c r="T18" s="121"/>
    </row>
    <row r="19" spans="2:20" ht="14.4">
      <c r="B19" s="121"/>
      <c r="C19" s="127"/>
      <c r="D19" s="127"/>
      <c r="E19" s="127"/>
      <c r="F19" s="127"/>
      <c r="G19" s="127"/>
      <c r="H19" s="127"/>
      <c r="I19" s="127"/>
      <c r="J19" s="127"/>
      <c r="K19" s="127"/>
      <c r="L19" s="127"/>
      <c r="M19" s="127"/>
      <c r="N19" s="121"/>
      <c r="O19" s="121"/>
      <c r="P19" s="121"/>
      <c r="Q19" s="121"/>
      <c r="R19" s="121"/>
      <c r="S19" s="121"/>
      <c r="T19" s="121"/>
    </row>
    <row r="20" spans="2:20" ht="15.6">
      <c r="B20" s="121"/>
      <c r="C20" s="128"/>
      <c r="D20" s="128"/>
      <c r="E20" s="128"/>
      <c r="F20" s="128"/>
      <c r="G20" s="128"/>
      <c r="H20" s="128"/>
      <c r="I20" s="128"/>
      <c r="J20" s="128"/>
      <c r="K20" s="128"/>
      <c r="L20" s="128"/>
      <c r="M20" s="128"/>
      <c r="N20" s="122"/>
      <c r="O20" s="122"/>
      <c r="P20" s="122"/>
      <c r="Q20" s="122"/>
      <c r="R20" s="122"/>
      <c r="S20" s="122"/>
      <c r="T20" s="122"/>
    </row>
    <row r="21" spans="2:20" ht="15" customHeight="1">
      <c r="B21" s="121"/>
      <c r="C21" s="188" t="s">
        <v>5</v>
      </c>
      <c r="D21" s="188"/>
      <c r="E21" s="188"/>
      <c r="F21" s="188"/>
      <c r="G21" s="188"/>
      <c r="H21" s="188"/>
      <c r="I21" s="188"/>
      <c r="J21" s="188"/>
      <c r="K21" s="188"/>
      <c r="L21" s="186"/>
      <c r="M21" s="186"/>
      <c r="N21" s="184"/>
      <c r="O21" s="184"/>
      <c r="P21" s="184"/>
      <c r="Q21" s="184"/>
      <c r="R21" s="184"/>
      <c r="S21" s="184"/>
      <c r="T21" s="184"/>
    </row>
    <row r="22" spans="2:20" ht="54" customHeight="1">
      <c r="B22" s="121"/>
      <c r="C22" s="188" t="s">
        <v>6</v>
      </c>
      <c r="D22" s="188"/>
      <c r="E22" s="188"/>
      <c r="F22" s="188"/>
      <c r="G22" s="188"/>
      <c r="H22" s="188"/>
      <c r="I22" s="188"/>
      <c r="J22" s="188"/>
      <c r="K22" s="188"/>
      <c r="L22" s="186"/>
      <c r="M22" s="186"/>
      <c r="N22" s="184"/>
      <c r="O22" s="184"/>
      <c r="P22" s="184"/>
      <c r="Q22" s="184"/>
      <c r="R22" s="184"/>
      <c r="S22" s="184"/>
      <c r="T22" s="184"/>
    </row>
    <row r="23" spans="2:20" ht="15.6">
      <c r="B23" s="121"/>
      <c r="C23" s="187"/>
      <c r="D23" s="187"/>
      <c r="E23" s="187"/>
      <c r="F23" s="187"/>
      <c r="G23" s="187"/>
      <c r="H23" s="187"/>
      <c r="I23" s="187"/>
      <c r="J23" s="187"/>
      <c r="K23" s="187"/>
      <c r="L23" s="128"/>
      <c r="M23" s="128"/>
      <c r="N23" s="122"/>
      <c r="O23" s="122"/>
      <c r="P23" s="122"/>
      <c r="Q23" s="122"/>
      <c r="R23" s="122"/>
      <c r="S23" s="122"/>
      <c r="T23" s="122"/>
    </row>
    <row r="24" spans="2:20" ht="15.6" customHeight="1">
      <c r="B24" s="121"/>
      <c r="C24" s="189" t="s">
        <v>7</v>
      </c>
      <c r="D24" s="189"/>
      <c r="E24" s="189"/>
      <c r="F24" s="189"/>
      <c r="G24" s="189"/>
      <c r="H24" s="189"/>
      <c r="I24" s="189"/>
      <c r="J24" s="189"/>
      <c r="K24" s="189"/>
      <c r="L24" s="128"/>
      <c r="M24" s="128"/>
      <c r="N24" s="122"/>
      <c r="O24" s="122"/>
      <c r="P24" s="122"/>
      <c r="Q24" s="122"/>
      <c r="R24" s="122"/>
      <c r="S24" s="122"/>
      <c r="T24" s="122"/>
    </row>
    <row r="25" spans="2:20" ht="15.6">
      <c r="B25" s="121"/>
      <c r="C25" s="187"/>
      <c r="D25" s="187"/>
      <c r="E25" s="187"/>
      <c r="F25" s="187"/>
      <c r="G25" s="187"/>
      <c r="H25" s="187"/>
      <c r="I25" s="187"/>
      <c r="J25" s="187"/>
      <c r="K25" s="187"/>
      <c r="L25" s="128"/>
      <c r="M25" s="128"/>
      <c r="N25" s="122"/>
      <c r="O25" s="122"/>
      <c r="P25" s="122"/>
      <c r="Q25" s="122"/>
      <c r="R25" s="122"/>
      <c r="S25" s="122"/>
      <c r="T25" s="122"/>
    </row>
    <row r="26" spans="2:20" ht="39" customHeight="1">
      <c r="B26" s="121"/>
      <c r="C26" s="188" t="s">
        <v>8</v>
      </c>
      <c r="D26" s="188"/>
      <c r="E26" s="188"/>
      <c r="F26" s="188"/>
      <c r="G26" s="188"/>
      <c r="H26" s="188"/>
      <c r="I26" s="188"/>
      <c r="J26" s="188"/>
      <c r="K26" s="188"/>
      <c r="L26" s="128"/>
      <c r="M26" s="128"/>
      <c r="N26" s="122"/>
      <c r="O26" s="122"/>
      <c r="P26" s="122"/>
      <c r="Q26" s="122"/>
      <c r="R26" s="122"/>
      <c r="S26" s="122"/>
      <c r="T26" s="122"/>
    </row>
    <row r="27" spans="2:20" ht="15.6">
      <c r="B27" s="121"/>
      <c r="C27" s="187"/>
      <c r="D27" s="187"/>
      <c r="E27" s="187"/>
      <c r="F27" s="187"/>
      <c r="G27" s="187"/>
      <c r="H27" s="187"/>
      <c r="I27" s="187"/>
      <c r="J27" s="187"/>
      <c r="K27" s="187"/>
      <c r="L27" s="128"/>
      <c r="M27" s="128"/>
      <c r="N27" s="122"/>
      <c r="O27" s="122"/>
      <c r="P27" s="122"/>
      <c r="Q27" s="122"/>
      <c r="R27" s="122"/>
      <c r="S27" s="122"/>
      <c r="T27" s="122"/>
    </row>
    <row r="28" spans="2:20" ht="63" customHeight="1">
      <c r="B28" s="121"/>
      <c r="C28" s="188" t="s">
        <v>9</v>
      </c>
      <c r="D28" s="188"/>
      <c r="E28" s="188"/>
      <c r="F28" s="188"/>
      <c r="G28" s="188"/>
      <c r="H28" s="188"/>
      <c r="I28" s="188"/>
      <c r="J28" s="188"/>
      <c r="K28" s="188"/>
      <c r="L28" s="128"/>
      <c r="M28" s="128"/>
      <c r="N28" s="122"/>
      <c r="O28" s="122"/>
      <c r="P28" s="122"/>
      <c r="Q28" s="122"/>
      <c r="R28" s="122"/>
      <c r="S28" s="122"/>
      <c r="T28" s="122"/>
    </row>
    <row r="29" spans="2:20" ht="15.6">
      <c r="B29" s="121"/>
      <c r="C29" s="187"/>
      <c r="D29" s="187"/>
      <c r="E29" s="187"/>
      <c r="F29" s="187"/>
      <c r="G29" s="187"/>
      <c r="H29" s="187"/>
      <c r="I29" s="187"/>
      <c r="J29" s="187"/>
      <c r="K29" s="187"/>
      <c r="L29" s="128"/>
      <c r="M29" s="128"/>
      <c r="N29" s="122"/>
      <c r="O29" s="122"/>
      <c r="P29" s="122"/>
      <c r="Q29" s="122"/>
      <c r="R29" s="122"/>
      <c r="S29" s="122"/>
      <c r="T29" s="122"/>
    </row>
    <row r="30" spans="2:20" ht="15.6">
      <c r="B30" s="121"/>
      <c r="C30" s="189" t="s">
        <v>10</v>
      </c>
      <c r="D30" s="189"/>
      <c r="E30" s="189"/>
      <c r="F30" s="189"/>
      <c r="G30" s="189"/>
      <c r="H30" s="189"/>
      <c r="I30" s="189"/>
      <c r="J30" s="189"/>
      <c r="K30" s="189"/>
      <c r="L30" s="128"/>
      <c r="M30" s="128"/>
      <c r="N30" s="122"/>
      <c r="O30" s="122"/>
      <c r="P30" s="122"/>
      <c r="Q30" s="122"/>
      <c r="R30" s="122"/>
      <c r="S30" s="122"/>
      <c r="T30" s="122"/>
    </row>
    <row r="31" spans="2:20" ht="15.6">
      <c r="B31" s="121"/>
      <c r="C31" s="185" t="s">
        <v>11</v>
      </c>
      <c r="D31" s="185"/>
      <c r="E31" s="185"/>
      <c r="F31" s="185"/>
      <c r="G31" s="185"/>
      <c r="H31" s="185"/>
      <c r="I31" s="185"/>
      <c r="J31" s="185"/>
      <c r="K31" s="185"/>
      <c r="L31" s="129"/>
      <c r="M31" s="129"/>
      <c r="N31" s="123"/>
      <c r="O31" s="123"/>
      <c r="P31" s="123"/>
      <c r="Q31" s="123"/>
      <c r="R31" s="123"/>
      <c r="S31" s="123"/>
      <c r="T31" s="123"/>
    </row>
    <row r="32" spans="2:20" ht="14.4">
      <c r="B32" s="121"/>
      <c r="C32" s="190" t="s">
        <v>103</v>
      </c>
      <c r="D32" s="190"/>
      <c r="E32" s="190"/>
      <c r="F32" s="190"/>
      <c r="G32" s="190"/>
      <c r="H32" s="190"/>
      <c r="I32" s="190"/>
      <c r="J32" s="190"/>
      <c r="K32" s="190"/>
      <c r="L32" s="190"/>
      <c r="M32" s="127"/>
      <c r="N32" s="121"/>
      <c r="O32" s="121"/>
      <c r="P32" s="121"/>
      <c r="Q32" s="121"/>
      <c r="R32" s="121"/>
      <c r="S32" s="121"/>
      <c r="T32" s="121"/>
    </row>
    <row r="33" spans="2:20" ht="14.4">
      <c r="B33" s="121"/>
      <c r="C33" s="127"/>
      <c r="D33" s="127"/>
      <c r="E33" s="127"/>
      <c r="F33" s="127"/>
      <c r="G33" s="127"/>
      <c r="H33" s="127"/>
      <c r="I33" s="127"/>
      <c r="J33" s="127"/>
      <c r="K33" s="127"/>
      <c r="L33" s="127"/>
      <c r="M33" s="127"/>
      <c r="N33" s="121"/>
      <c r="O33" s="121"/>
      <c r="P33" s="121"/>
      <c r="Q33" s="121"/>
      <c r="R33" s="121"/>
      <c r="S33" s="121"/>
      <c r="T33" s="121"/>
    </row>
    <row r="34" spans="2:20" ht="14.4">
      <c r="B34" s="121"/>
      <c r="C34" s="127"/>
      <c r="D34" s="127"/>
      <c r="E34" s="127"/>
      <c r="F34" s="127"/>
      <c r="G34" s="127"/>
      <c r="H34" s="127"/>
      <c r="I34" s="127"/>
      <c r="J34" s="127"/>
      <c r="K34" s="127"/>
      <c r="L34" s="127"/>
      <c r="M34" s="127"/>
      <c r="N34" s="121"/>
      <c r="O34" s="121"/>
      <c r="P34" s="121"/>
      <c r="Q34" s="121"/>
      <c r="R34" s="121"/>
      <c r="S34" s="121"/>
      <c r="T34" s="121"/>
    </row>
    <row r="35" spans="2:20" ht="14.4">
      <c r="B35" s="121"/>
      <c r="C35" s="127"/>
      <c r="D35" s="127"/>
      <c r="E35" s="127"/>
      <c r="F35" s="127"/>
      <c r="G35" s="127"/>
      <c r="H35" s="127"/>
      <c r="I35" s="127"/>
      <c r="J35" s="127"/>
      <c r="K35" s="127"/>
      <c r="L35" s="127"/>
      <c r="M35" s="127"/>
      <c r="N35" s="121"/>
      <c r="O35" s="121"/>
      <c r="P35" s="121"/>
      <c r="Q35" s="121"/>
      <c r="R35" s="121"/>
      <c r="S35" s="121"/>
      <c r="T35" s="121"/>
    </row>
    <row r="36" spans="2:20">
      <c r="B36" s="121"/>
      <c r="C36" s="121"/>
      <c r="D36" s="121"/>
      <c r="E36" s="121"/>
      <c r="F36" s="121"/>
      <c r="G36" s="121"/>
      <c r="H36" s="121"/>
      <c r="I36" s="121"/>
      <c r="J36" s="121"/>
      <c r="K36" s="121"/>
      <c r="L36" s="121"/>
      <c r="M36" s="121"/>
      <c r="N36" s="121"/>
      <c r="O36" s="121"/>
      <c r="P36" s="121"/>
      <c r="Q36" s="121"/>
      <c r="R36" s="121"/>
      <c r="S36" s="121"/>
      <c r="T36" s="121"/>
    </row>
    <row r="37" spans="2:20">
      <c r="B37" s="121"/>
      <c r="C37" s="121"/>
      <c r="D37" s="121"/>
      <c r="E37" s="121"/>
      <c r="F37" s="121"/>
      <c r="G37" s="121"/>
      <c r="H37" s="121"/>
      <c r="I37" s="121"/>
      <c r="J37" s="121"/>
      <c r="K37" s="121"/>
      <c r="L37" s="121"/>
      <c r="M37" s="121"/>
      <c r="N37" s="121"/>
      <c r="O37" s="121"/>
      <c r="P37" s="121"/>
      <c r="Q37" s="121"/>
      <c r="R37" s="121"/>
      <c r="S37" s="121"/>
      <c r="T37" s="121"/>
    </row>
    <row r="38" spans="2:20">
      <c r="B38" s="121"/>
      <c r="C38" s="121"/>
      <c r="D38" s="121"/>
      <c r="E38" s="121"/>
      <c r="F38" s="121"/>
      <c r="G38" s="121"/>
      <c r="H38" s="121"/>
      <c r="I38" s="121"/>
      <c r="J38" s="121"/>
      <c r="K38" s="121"/>
      <c r="L38" s="121"/>
      <c r="M38" s="121"/>
      <c r="N38" s="121"/>
      <c r="O38" s="121"/>
      <c r="P38" s="121"/>
      <c r="Q38" s="121"/>
      <c r="R38" s="121"/>
      <c r="S38" s="121"/>
      <c r="T38" s="121"/>
    </row>
    <row r="39" spans="2:20">
      <c r="B39" s="121"/>
      <c r="C39" s="121"/>
      <c r="D39" s="121"/>
      <c r="E39" s="121"/>
      <c r="F39" s="121"/>
      <c r="G39" s="121"/>
      <c r="H39" s="121"/>
      <c r="I39" s="121"/>
      <c r="J39" s="121"/>
      <c r="K39" s="121"/>
      <c r="L39" s="121"/>
      <c r="M39" s="121"/>
      <c r="N39" s="121"/>
      <c r="O39" s="121"/>
      <c r="P39" s="121"/>
      <c r="Q39" s="121"/>
      <c r="R39" s="121"/>
      <c r="S39" s="121"/>
      <c r="T39" s="121"/>
    </row>
    <row r="40" spans="2:20">
      <c r="B40" s="121"/>
      <c r="C40" s="121"/>
      <c r="D40" s="121"/>
      <c r="E40" s="121"/>
      <c r="F40" s="121"/>
      <c r="G40" s="121"/>
      <c r="H40" s="121"/>
      <c r="I40" s="121"/>
      <c r="J40" s="121"/>
      <c r="K40" s="121"/>
      <c r="L40" s="121"/>
      <c r="M40" s="121"/>
      <c r="N40" s="121"/>
      <c r="O40" s="121"/>
      <c r="P40" s="121"/>
      <c r="Q40" s="121"/>
      <c r="R40" s="121"/>
      <c r="S40" s="121"/>
      <c r="T40" s="121"/>
    </row>
    <row r="41" spans="2:20" ht="13.8">
      <c r="B41" s="124"/>
      <c r="C41" s="124"/>
      <c r="D41" s="124"/>
      <c r="E41" s="124"/>
      <c r="F41" s="124"/>
      <c r="G41" s="124"/>
      <c r="H41" s="124"/>
      <c r="I41" s="124"/>
      <c r="J41" s="124"/>
      <c r="K41" s="124"/>
      <c r="L41" s="124"/>
      <c r="M41" s="124"/>
      <c r="N41" s="124"/>
      <c r="O41" s="124"/>
    </row>
    <row r="42" spans="2:20" ht="13.8">
      <c r="B42" s="124"/>
      <c r="C42" s="124"/>
      <c r="D42" s="124"/>
      <c r="E42" s="124"/>
      <c r="F42" s="124"/>
      <c r="G42" s="124"/>
      <c r="H42" s="124"/>
      <c r="I42" s="124"/>
      <c r="J42" s="124"/>
      <c r="K42" s="124"/>
      <c r="L42" s="124"/>
      <c r="M42" s="124"/>
      <c r="N42" s="124"/>
      <c r="O42" s="124"/>
    </row>
    <row r="43" spans="2:20" ht="13.8">
      <c r="B43" s="124"/>
      <c r="C43" s="124"/>
      <c r="D43" s="124"/>
      <c r="E43" s="124"/>
      <c r="F43" s="124"/>
      <c r="G43" s="124"/>
      <c r="H43" s="124"/>
      <c r="I43" s="124"/>
      <c r="J43" s="124"/>
      <c r="K43" s="124"/>
      <c r="L43" s="124"/>
      <c r="M43" s="124"/>
      <c r="N43" s="124"/>
      <c r="O43" s="124"/>
    </row>
    <row r="44" spans="2:20" ht="13.8">
      <c r="B44" s="124"/>
      <c r="C44" s="124"/>
      <c r="D44" s="124"/>
      <c r="E44" s="124"/>
      <c r="F44" s="124"/>
      <c r="G44" s="124"/>
      <c r="H44" s="124"/>
      <c r="I44" s="124"/>
      <c r="J44" s="124"/>
      <c r="K44" s="124"/>
      <c r="L44" s="124"/>
      <c r="M44" s="124"/>
      <c r="N44" s="124"/>
      <c r="O44" s="124"/>
    </row>
    <row r="45" spans="2:20" ht="13.8">
      <c r="B45" s="124"/>
      <c r="C45" s="124"/>
      <c r="D45" s="124"/>
      <c r="E45" s="124"/>
      <c r="F45" s="124"/>
      <c r="G45" s="124"/>
      <c r="H45" s="124"/>
      <c r="I45" s="124"/>
      <c r="J45" s="124"/>
      <c r="K45" s="124"/>
      <c r="L45" s="124"/>
      <c r="M45" s="124"/>
      <c r="N45" s="124"/>
      <c r="O45" s="124"/>
    </row>
  </sheetData>
  <mergeCells count="21">
    <mergeCell ref="C32:L32"/>
    <mergeCell ref="P21:P22"/>
    <mergeCell ref="Q21:Q22"/>
    <mergeCell ref="R21:R22"/>
    <mergeCell ref="S21:S22"/>
    <mergeCell ref="T21:T22"/>
    <mergeCell ref="C31:K31"/>
    <mergeCell ref="L21:L22"/>
    <mergeCell ref="M21:M22"/>
    <mergeCell ref="C27:K27"/>
    <mergeCell ref="C28:K28"/>
    <mergeCell ref="C26:K26"/>
    <mergeCell ref="C21:K21"/>
    <mergeCell ref="C22:K22"/>
    <mergeCell ref="C29:K29"/>
    <mergeCell ref="C30:K30"/>
    <mergeCell ref="O21:O22"/>
    <mergeCell ref="N21:N22"/>
    <mergeCell ref="C23:K23"/>
    <mergeCell ref="C24:K24"/>
    <mergeCell ref="C25:K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2916D-14F5-4187-95D0-D8F771A05031}">
  <dimension ref="B2:G9"/>
  <sheetViews>
    <sheetView workbookViewId="0">
      <selection activeCell="J6" sqref="J6"/>
    </sheetView>
  </sheetViews>
  <sheetFormatPr defaultRowHeight="13.2"/>
  <cols>
    <col min="2" max="2" width="28.33203125" customWidth="1"/>
    <col min="3" max="3" width="17.109375" customWidth="1"/>
    <col min="4" max="4" width="14.44140625" customWidth="1"/>
    <col min="5" max="5" width="22.109375" bestFit="1" customWidth="1"/>
  </cols>
  <sheetData>
    <row r="2" spans="2:7" ht="14.4">
      <c r="B2" s="3" t="s">
        <v>12</v>
      </c>
      <c r="C2" s="4"/>
      <c r="D2" s="4"/>
      <c r="E2" s="4"/>
      <c r="F2" s="4"/>
      <c r="G2" s="4"/>
    </row>
    <row r="3" spans="2:7" ht="14.4">
      <c r="B3" s="3" t="s">
        <v>13</v>
      </c>
      <c r="C3" s="3" t="s">
        <v>14</v>
      </c>
      <c r="D3" s="3" t="s">
        <v>15</v>
      </c>
      <c r="E3" s="3" t="s">
        <v>16</v>
      </c>
      <c r="F3" s="4"/>
      <c r="G3" s="4"/>
    </row>
    <row r="4" spans="2:7" ht="14.4">
      <c r="B4" s="4" t="s">
        <v>17</v>
      </c>
      <c r="C4" s="5">
        <v>2</v>
      </c>
      <c r="D4" s="4" t="s">
        <v>18</v>
      </c>
      <c r="E4" s="4"/>
      <c r="F4" s="4"/>
      <c r="G4" s="4"/>
    </row>
    <row r="5" spans="2:7" ht="14.4">
      <c r="B5" s="4" t="s">
        <v>19</v>
      </c>
      <c r="C5" s="5">
        <v>2</v>
      </c>
      <c r="D5" s="4" t="s">
        <v>18</v>
      </c>
      <c r="E5" s="4"/>
      <c r="F5" s="4"/>
      <c r="G5" s="4"/>
    </row>
    <row r="6" spans="2:7" ht="14.4">
      <c r="B6" s="4" t="s">
        <v>20</v>
      </c>
      <c r="C6" s="5">
        <v>2</v>
      </c>
      <c r="D6" s="4" t="s">
        <v>18</v>
      </c>
      <c r="E6" s="4"/>
      <c r="F6" s="4"/>
      <c r="G6" s="4"/>
    </row>
    <row r="7" spans="2:7" ht="14.4">
      <c r="B7" s="4" t="s">
        <v>21</v>
      </c>
      <c r="C7" s="5">
        <v>2</v>
      </c>
      <c r="D7" s="4" t="s">
        <v>18</v>
      </c>
      <c r="E7" s="4"/>
      <c r="F7" s="4"/>
      <c r="G7" s="4"/>
    </row>
    <row r="8" spans="2:7" ht="14.4">
      <c r="B8" s="4"/>
      <c r="C8" s="5"/>
      <c r="D8" s="4"/>
      <c r="E8" s="4"/>
      <c r="F8" s="4"/>
      <c r="G8" s="4"/>
    </row>
    <row r="9" spans="2:7" ht="14.4">
      <c r="C9"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7AFEC-EE5D-4D5E-A2C5-3DDA50D1BFF1}">
  <dimension ref="A1:AZ93"/>
  <sheetViews>
    <sheetView showGridLines="0" workbookViewId="0">
      <selection activeCell="E2" sqref="E2"/>
    </sheetView>
  </sheetViews>
  <sheetFormatPr defaultRowHeight="13.2"/>
  <cols>
    <col min="1" max="1" width="8.88671875" style="1"/>
    <col min="2" max="9" width="16.6640625" style="7" customWidth="1"/>
    <col min="10" max="10" width="8.88671875" style="1"/>
    <col min="11" max="11" width="16.109375" style="1" customWidth="1"/>
    <col min="12" max="12" width="9.88671875" style="1" bestFit="1" customWidth="1"/>
    <col min="13" max="13" width="9" style="1" bestFit="1" customWidth="1"/>
    <col min="14" max="52" width="8.88671875" style="1"/>
  </cols>
  <sheetData>
    <row r="1" spans="1:52" s="1" customFormat="1" ht="30" customHeight="1" thickBot="1">
      <c r="B1" s="53"/>
      <c r="C1" s="53"/>
      <c r="D1" s="53"/>
      <c r="E1" s="53"/>
      <c r="F1" s="53"/>
      <c r="G1" s="53"/>
      <c r="H1" s="53"/>
      <c r="I1" s="53"/>
    </row>
    <row r="2" spans="1:52" ht="90.6" customHeight="1">
      <c r="B2" s="23"/>
      <c r="C2" s="24"/>
      <c r="D2" s="24"/>
      <c r="E2" s="24"/>
      <c r="F2" s="24"/>
      <c r="G2" s="24"/>
      <c r="H2" s="24"/>
      <c r="I2" s="25"/>
      <c r="K2" s="132"/>
    </row>
    <row r="3" spans="1:52" ht="21">
      <c r="B3" s="54" t="s">
        <v>22</v>
      </c>
      <c r="C3" s="256" t="s">
        <v>23</v>
      </c>
      <c r="D3" s="256"/>
      <c r="E3" s="256"/>
      <c r="F3" s="256"/>
      <c r="G3" s="256"/>
      <c r="H3" s="256"/>
      <c r="I3" s="257"/>
      <c r="N3" s="53"/>
    </row>
    <row r="4" spans="1:52" ht="20.100000000000001" customHeight="1">
      <c r="B4" s="209" t="s">
        <v>24</v>
      </c>
      <c r="C4" s="210"/>
      <c r="D4" s="232" t="s">
        <v>25</v>
      </c>
      <c r="E4" s="232"/>
      <c r="F4" s="210" t="s">
        <v>26</v>
      </c>
      <c r="G4" s="210"/>
      <c r="H4" s="233" t="s">
        <v>27</v>
      </c>
      <c r="I4" s="234"/>
      <c r="J4" s="133"/>
      <c r="K4" s="159" t="s">
        <v>134</v>
      </c>
      <c r="L4" s="160"/>
      <c r="M4" s="160"/>
      <c r="N4" s="161"/>
      <c r="O4" s="161"/>
      <c r="P4" s="161"/>
    </row>
    <row r="5" spans="1:52" ht="20.100000000000001" customHeight="1">
      <c r="B5" s="212" t="s">
        <v>29</v>
      </c>
      <c r="C5" s="213"/>
      <c r="D5" s="227" t="s">
        <v>30</v>
      </c>
      <c r="E5" s="227"/>
      <c r="F5" s="213" t="s">
        <v>107</v>
      </c>
      <c r="G5" s="213"/>
      <c r="H5" s="228">
        <v>50</v>
      </c>
      <c r="I5" s="229"/>
      <c r="J5" s="133"/>
      <c r="K5" s="176"/>
      <c r="L5" s="161"/>
      <c r="M5" s="161"/>
      <c r="N5" s="161"/>
      <c r="O5" s="161"/>
      <c r="P5" s="161"/>
    </row>
    <row r="6" spans="1:52" ht="20.100000000000001" customHeight="1">
      <c r="B6" s="212" t="s">
        <v>32</v>
      </c>
      <c r="C6" s="213"/>
      <c r="D6" s="224">
        <v>3410</v>
      </c>
      <c r="E6" s="224"/>
      <c r="F6" s="213" t="s">
        <v>33</v>
      </c>
      <c r="G6" s="213"/>
      <c r="H6" s="225" t="s">
        <v>34</v>
      </c>
      <c r="I6" s="226"/>
      <c r="J6" s="133"/>
      <c r="K6" s="162" t="s">
        <v>108</v>
      </c>
      <c r="L6" s="161"/>
      <c r="M6" s="161"/>
      <c r="N6" s="161"/>
      <c r="O6" s="161"/>
      <c r="P6" s="161"/>
      <c r="Q6" s="157"/>
      <c r="R6" s="157"/>
      <c r="S6" s="157"/>
      <c r="T6" s="157"/>
      <c r="U6" s="157"/>
      <c r="V6" s="157"/>
      <c r="W6" s="157"/>
      <c r="X6" s="157"/>
      <c r="Y6" s="157"/>
      <c r="Z6" s="157"/>
      <c r="AA6" s="157"/>
      <c r="AB6" s="157"/>
    </row>
    <row r="7" spans="1:52" ht="20.100000000000001" customHeight="1">
      <c r="B7" s="212" t="s">
        <v>36</v>
      </c>
      <c r="C7" s="213"/>
      <c r="D7" s="227" t="s">
        <v>37</v>
      </c>
      <c r="E7" s="227"/>
      <c r="F7" s="213" t="s">
        <v>38</v>
      </c>
      <c r="G7" s="213"/>
      <c r="H7" s="225" t="s">
        <v>39</v>
      </c>
      <c r="I7" s="226"/>
      <c r="J7" s="133"/>
      <c r="K7" s="162" t="s">
        <v>28</v>
      </c>
      <c r="L7" s="162"/>
      <c r="M7" s="162"/>
      <c r="N7" s="161"/>
      <c r="O7" s="161"/>
      <c r="P7" s="161"/>
      <c r="Q7" s="157"/>
      <c r="R7" s="157"/>
      <c r="S7" s="157"/>
      <c r="T7" s="157"/>
      <c r="U7" s="157"/>
      <c r="V7" s="157"/>
      <c r="W7" s="157"/>
      <c r="X7" s="157"/>
      <c r="Y7" s="157"/>
      <c r="Z7" s="157"/>
      <c r="AA7" s="157"/>
      <c r="AB7" s="157"/>
    </row>
    <row r="8" spans="1:52" ht="20.100000000000001" customHeight="1">
      <c r="B8" s="212" t="s">
        <v>41</v>
      </c>
      <c r="C8" s="213"/>
      <c r="D8" s="214">
        <v>43851</v>
      </c>
      <c r="E8" s="214"/>
      <c r="F8" s="213" t="s">
        <v>42</v>
      </c>
      <c r="G8" s="213"/>
      <c r="H8" s="218">
        <v>0.4</v>
      </c>
      <c r="I8" s="219"/>
      <c r="J8" s="133"/>
      <c r="K8" s="162" t="s">
        <v>31</v>
      </c>
      <c r="L8" s="164">
        <f>D6</f>
        <v>3410</v>
      </c>
      <c r="M8" s="164"/>
      <c r="N8" s="164"/>
      <c r="O8" s="161"/>
      <c r="P8" s="161"/>
      <c r="Q8" s="157"/>
      <c r="R8" s="157"/>
      <c r="S8" s="157"/>
      <c r="T8" s="157"/>
      <c r="U8" s="157"/>
      <c r="V8" s="157"/>
      <c r="W8" s="157"/>
      <c r="X8" s="157"/>
      <c r="Y8" s="157"/>
      <c r="Z8" s="157"/>
      <c r="AA8" s="157"/>
      <c r="AB8" s="157"/>
    </row>
    <row r="9" spans="1:52" s="6" customFormat="1" ht="20.100000000000001" customHeight="1">
      <c r="A9" s="52"/>
      <c r="B9" s="220" t="s">
        <v>43</v>
      </c>
      <c r="C9" s="222" t="s">
        <v>44</v>
      </c>
      <c r="D9" s="222"/>
      <c r="E9" s="205" t="s">
        <v>31</v>
      </c>
      <c r="F9" s="205"/>
      <c r="G9" s="222" t="s">
        <v>45</v>
      </c>
      <c r="H9" s="8" t="s">
        <v>46</v>
      </c>
      <c r="I9" s="55" t="s">
        <v>47</v>
      </c>
      <c r="J9" s="52"/>
      <c r="K9" s="162" t="s">
        <v>40</v>
      </c>
      <c r="L9" s="162">
        <v>5</v>
      </c>
      <c r="M9" s="162"/>
      <c r="N9" s="164"/>
      <c r="O9" s="177"/>
      <c r="P9" s="177"/>
      <c r="Q9" s="178"/>
      <c r="R9" s="178"/>
      <c r="S9" s="178"/>
      <c r="T9" s="178"/>
      <c r="U9" s="158"/>
      <c r="V9" s="158"/>
      <c r="W9" s="158"/>
      <c r="X9" s="158"/>
      <c r="Y9" s="158"/>
      <c r="Z9" s="158"/>
      <c r="AA9" s="158"/>
      <c r="AB9" s="158"/>
      <c r="AC9" s="52"/>
      <c r="AD9" s="52"/>
      <c r="AE9" s="52"/>
      <c r="AF9" s="52"/>
      <c r="AG9" s="52"/>
      <c r="AH9" s="52"/>
      <c r="AI9" s="52"/>
      <c r="AJ9" s="52"/>
      <c r="AK9" s="52"/>
      <c r="AL9" s="52"/>
      <c r="AM9" s="52"/>
      <c r="AN9" s="52"/>
      <c r="AO9" s="52"/>
      <c r="AP9" s="52"/>
      <c r="AQ9" s="52"/>
      <c r="AR9" s="52"/>
      <c r="AS9" s="52"/>
      <c r="AT9" s="52"/>
      <c r="AU9" s="52"/>
      <c r="AV9" s="52"/>
      <c r="AW9" s="52"/>
      <c r="AX9" s="52"/>
      <c r="AY9" s="52"/>
      <c r="AZ9" s="52"/>
    </row>
    <row r="10" spans="1:52" s="6" customFormat="1" ht="20.100000000000001" customHeight="1">
      <c r="A10" s="52"/>
      <c r="B10" s="221"/>
      <c r="C10" s="223"/>
      <c r="D10" s="223"/>
      <c r="E10" s="9" t="s">
        <v>49</v>
      </c>
      <c r="F10" s="9" t="s">
        <v>50</v>
      </c>
      <c r="G10" s="223"/>
      <c r="H10" s="9" t="s">
        <v>45</v>
      </c>
      <c r="I10" s="56" t="s">
        <v>51</v>
      </c>
      <c r="J10" s="52"/>
      <c r="K10" s="162" t="s">
        <v>109</v>
      </c>
      <c r="L10" s="164">
        <f>(D6-50)*H8/366*162</f>
        <v>594.88524590163934</v>
      </c>
      <c r="M10" s="164">
        <f>(L8-50)*H8*162/365</f>
        <v>596.51506849315069</v>
      </c>
      <c r="N10" s="179" t="s">
        <v>110</v>
      </c>
      <c r="O10" s="177"/>
      <c r="P10" s="177"/>
      <c r="Q10" s="178"/>
      <c r="R10" s="178"/>
      <c r="S10" s="178"/>
      <c r="T10" s="178"/>
      <c r="U10" s="158"/>
      <c r="V10" s="158"/>
      <c r="W10" s="158"/>
      <c r="X10" s="158"/>
      <c r="Y10" s="158"/>
      <c r="Z10" s="158"/>
      <c r="AA10" s="158"/>
      <c r="AB10" s="158"/>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row>
    <row r="11" spans="1:52" ht="20.100000000000001" customHeight="1">
      <c r="B11" s="57">
        <v>43851</v>
      </c>
      <c r="C11" s="215" t="s">
        <v>53</v>
      </c>
      <c r="D11" s="215"/>
      <c r="E11" s="11">
        <v>3410</v>
      </c>
      <c r="F11" s="11">
        <v>341</v>
      </c>
      <c r="G11" s="11"/>
      <c r="H11" s="11"/>
      <c r="I11" s="58">
        <f>E11</f>
        <v>3410</v>
      </c>
      <c r="J11" s="133"/>
      <c r="K11" s="162" t="s">
        <v>48</v>
      </c>
      <c r="L11" s="164">
        <f>I12*H8</f>
        <v>1126.0459016393443</v>
      </c>
      <c r="M11" s="164"/>
      <c r="N11" s="162"/>
      <c r="O11" s="161"/>
      <c r="P11" s="161"/>
      <c r="Q11" s="157"/>
      <c r="R11" s="157"/>
      <c r="S11" s="157"/>
      <c r="T11" s="157"/>
      <c r="U11" s="157"/>
      <c r="V11" s="157"/>
      <c r="W11" s="157"/>
      <c r="X11" s="157"/>
      <c r="Y11" s="157"/>
      <c r="Z11" s="157"/>
      <c r="AA11" s="157"/>
      <c r="AB11" s="157"/>
    </row>
    <row r="12" spans="1:52" ht="20.100000000000001" customHeight="1">
      <c r="B12" s="59">
        <v>44012</v>
      </c>
      <c r="C12" s="216" t="s">
        <v>45</v>
      </c>
      <c r="D12" s="216"/>
      <c r="E12" s="12"/>
      <c r="F12" s="12"/>
      <c r="G12" s="11">
        <f>L22</f>
        <v>594.88524590163934</v>
      </c>
      <c r="H12" s="11">
        <f>H11+G12</f>
        <v>594.88524590163934</v>
      </c>
      <c r="I12" s="58">
        <f>I11-H12</f>
        <v>2815.1147540983607</v>
      </c>
      <c r="J12" s="133"/>
      <c r="K12" s="162" t="s">
        <v>52</v>
      </c>
      <c r="L12" s="164">
        <f>I13*H8</f>
        <v>675.62754098360665</v>
      </c>
      <c r="M12" s="164"/>
      <c r="N12" s="162"/>
      <c r="O12" s="161"/>
      <c r="P12" s="161"/>
      <c r="Q12" s="157"/>
      <c r="R12" s="157"/>
      <c r="S12" s="157"/>
      <c r="T12" s="157"/>
      <c r="U12" s="157"/>
      <c r="V12" s="157"/>
      <c r="W12" s="157"/>
      <c r="X12" s="157"/>
      <c r="Y12" s="157"/>
      <c r="Z12" s="157"/>
      <c r="AA12" s="157"/>
      <c r="AB12" s="157"/>
    </row>
    <row r="13" spans="1:52" ht="20.100000000000001" customHeight="1">
      <c r="B13" s="59">
        <v>44377</v>
      </c>
      <c r="C13" s="216" t="s">
        <v>45</v>
      </c>
      <c r="D13" s="216"/>
      <c r="E13" s="12"/>
      <c r="F13" s="12"/>
      <c r="G13" s="11">
        <f>I12*H8</f>
        <v>1126.0459016393443</v>
      </c>
      <c r="H13" s="11">
        <f>H12+G13</f>
        <v>1720.9311475409836</v>
      </c>
      <c r="I13" s="58">
        <f>I11-H13</f>
        <v>1689.0688524590164</v>
      </c>
      <c r="J13" s="133"/>
      <c r="K13" s="161"/>
      <c r="L13" s="161"/>
      <c r="M13" s="161"/>
      <c r="N13" s="161"/>
      <c r="O13" s="161"/>
      <c r="P13" s="161"/>
      <c r="Q13" s="157"/>
      <c r="R13" s="157"/>
      <c r="S13" s="157"/>
      <c r="T13" s="157"/>
      <c r="U13" s="157"/>
      <c r="V13" s="157"/>
      <c r="W13" s="157"/>
      <c r="X13" s="157"/>
      <c r="Y13" s="157"/>
      <c r="Z13" s="157"/>
      <c r="AA13" s="157"/>
      <c r="AB13" s="157"/>
    </row>
    <row r="14" spans="1:52" ht="20.100000000000001" customHeight="1">
      <c r="B14" s="59">
        <v>44742</v>
      </c>
      <c r="C14" s="216" t="s">
        <v>45</v>
      </c>
      <c r="D14" s="216"/>
      <c r="E14" s="12"/>
      <c r="F14" s="12"/>
      <c r="G14" s="11">
        <f>I13*H8</f>
        <v>675.62754098360665</v>
      </c>
      <c r="H14" s="11">
        <f>H13+G14</f>
        <v>2396.5586885245903</v>
      </c>
      <c r="I14" s="58">
        <f>I11-H14</f>
        <v>1013.4413114754097</v>
      </c>
      <c r="J14" s="133"/>
      <c r="K14" s="162"/>
      <c r="L14" s="162"/>
      <c r="M14" s="161"/>
      <c r="N14" s="161"/>
      <c r="O14" s="161"/>
      <c r="P14" s="161"/>
      <c r="Q14" s="157"/>
      <c r="R14" s="157"/>
      <c r="S14" s="157"/>
      <c r="T14" s="157"/>
      <c r="U14" s="157"/>
      <c r="V14" s="157"/>
      <c r="W14" s="157"/>
      <c r="X14" s="157"/>
      <c r="Y14" s="157"/>
      <c r="Z14" s="157"/>
      <c r="AA14" s="157"/>
      <c r="AB14" s="157"/>
    </row>
    <row r="15" spans="1:52" ht="20.100000000000001" customHeight="1">
      <c r="B15" s="59"/>
      <c r="C15" s="217"/>
      <c r="D15" s="217"/>
      <c r="E15" s="14"/>
      <c r="F15" s="14"/>
      <c r="G15" s="11"/>
      <c r="H15" s="11"/>
      <c r="I15" s="58"/>
      <c r="K15" s="162" t="s">
        <v>111</v>
      </c>
      <c r="L15" s="161"/>
      <c r="M15" s="161"/>
      <c r="N15" s="161"/>
      <c r="O15" s="161"/>
      <c r="P15" s="161"/>
      <c r="Q15" s="157"/>
      <c r="R15" s="157"/>
      <c r="S15" s="157"/>
      <c r="T15" s="157"/>
      <c r="U15" s="157"/>
      <c r="V15" s="157"/>
      <c r="W15" s="157"/>
      <c r="X15" s="157"/>
      <c r="Y15" s="157"/>
      <c r="Z15" s="157"/>
      <c r="AA15" s="157"/>
      <c r="AB15" s="157"/>
    </row>
    <row r="16" spans="1:52" ht="20.100000000000001" customHeight="1">
      <c r="B16" s="209" t="s">
        <v>54</v>
      </c>
      <c r="C16" s="210"/>
      <c r="D16" s="211"/>
      <c r="E16" s="211"/>
      <c r="F16" s="210" t="s">
        <v>55</v>
      </c>
      <c r="G16" s="210"/>
      <c r="H16" s="191"/>
      <c r="I16" s="192"/>
      <c r="K16" s="161"/>
      <c r="L16" s="161"/>
      <c r="M16" s="161"/>
      <c r="N16" s="171"/>
      <c r="O16" s="161"/>
      <c r="P16" s="161"/>
      <c r="Q16" s="180"/>
      <c r="R16" s="180"/>
      <c r="S16" s="180"/>
      <c r="T16" s="180"/>
      <c r="U16" s="131"/>
      <c r="V16" s="131"/>
      <c r="W16" s="131"/>
      <c r="X16" s="131"/>
      <c r="Y16" s="131"/>
      <c r="Z16" s="131"/>
      <c r="AA16" s="131"/>
      <c r="AB16" s="131"/>
    </row>
    <row r="17" spans="2:28" ht="20.100000000000001" customHeight="1">
      <c r="B17" s="193" t="s">
        <v>56</v>
      </c>
      <c r="C17" s="194"/>
      <c r="D17" s="195"/>
      <c r="E17" s="195"/>
      <c r="F17" s="194" t="s">
        <v>57</v>
      </c>
      <c r="G17" s="194"/>
      <c r="H17" s="196"/>
      <c r="I17" s="197"/>
      <c r="K17" s="173" t="s">
        <v>112</v>
      </c>
      <c r="L17" s="173"/>
      <c r="M17" s="173"/>
      <c r="N17" s="174"/>
      <c r="O17" s="173"/>
      <c r="P17" s="161"/>
      <c r="Q17" s="157"/>
      <c r="R17" s="157"/>
      <c r="S17" s="157"/>
      <c r="T17" s="157"/>
      <c r="U17" s="157"/>
      <c r="V17" s="157"/>
      <c r="W17" s="157"/>
      <c r="X17" s="157"/>
      <c r="Y17" s="157"/>
      <c r="Z17" s="157"/>
      <c r="AA17" s="157"/>
      <c r="AB17" s="157"/>
    </row>
    <row r="18" spans="2:28" ht="17.399999999999999">
      <c r="B18" s="202" t="s">
        <v>58</v>
      </c>
      <c r="C18" s="203"/>
      <c r="D18" s="203"/>
      <c r="E18" s="203"/>
      <c r="F18" s="203"/>
      <c r="G18" s="203"/>
      <c r="H18" s="203"/>
      <c r="I18" s="204"/>
      <c r="K18" s="173" t="s">
        <v>113</v>
      </c>
      <c r="L18" s="174">
        <f>E11</f>
        <v>3410</v>
      </c>
      <c r="M18" s="173"/>
      <c r="N18" s="174"/>
      <c r="O18" s="173"/>
      <c r="P18" s="161"/>
      <c r="Q18" s="157"/>
      <c r="R18" s="157"/>
      <c r="S18" s="157"/>
      <c r="T18" s="157"/>
      <c r="U18" s="157"/>
      <c r="V18" s="157"/>
      <c r="W18" s="157"/>
      <c r="X18" s="157"/>
      <c r="Y18" s="157"/>
      <c r="Z18" s="157"/>
      <c r="AA18" s="157"/>
      <c r="AB18" s="157"/>
    </row>
    <row r="19" spans="2:28" ht="20.100000000000001" customHeight="1">
      <c r="B19" s="60" t="s">
        <v>59</v>
      </c>
      <c r="C19" s="205" t="s">
        <v>60</v>
      </c>
      <c r="D19" s="205"/>
      <c r="E19" s="10" t="s">
        <v>31</v>
      </c>
      <c r="F19" s="205" t="s">
        <v>61</v>
      </c>
      <c r="G19" s="205"/>
      <c r="H19" s="205"/>
      <c r="I19" s="206"/>
      <c r="K19" s="173" t="s">
        <v>114</v>
      </c>
      <c r="L19" s="175">
        <f>H5</f>
        <v>50</v>
      </c>
      <c r="M19" s="173"/>
      <c r="N19" s="174"/>
      <c r="O19" s="173"/>
      <c r="P19" s="161"/>
      <c r="Q19" s="157"/>
      <c r="R19" s="157"/>
      <c r="S19" s="157"/>
      <c r="T19" s="157"/>
      <c r="U19" s="157"/>
      <c r="V19" s="157"/>
      <c r="W19" s="157"/>
      <c r="X19" s="157"/>
      <c r="Y19" s="157"/>
      <c r="Z19" s="157"/>
      <c r="AA19" s="157"/>
      <c r="AB19" s="157"/>
    </row>
    <row r="20" spans="2:28" ht="20.100000000000001" customHeight="1">
      <c r="B20" s="61"/>
      <c r="C20" s="207"/>
      <c r="D20" s="207"/>
      <c r="E20" s="15"/>
      <c r="F20" s="207"/>
      <c r="G20" s="207"/>
      <c r="H20" s="207"/>
      <c r="I20" s="208"/>
      <c r="K20" s="173"/>
      <c r="L20" s="174">
        <f>L18-L19</f>
        <v>3360</v>
      </c>
      <c r="M20" s="173"/>
      <c r="N20" s="173"/>
      <c r="O20" s="173"/>
      <c r="P20" s="161"/>
      <c r="Q20" s="157"/>
      <c r="R20" s="157"/>
      <c r="S20" s="157"/>
      <c r="T20" s="157"/>
      <c r="U20" s="157"/>
      <c r="V20" s="157"/>
      <c r="W20" s="157"/>
      <c r="X20" s="157"/>
      <c r="Y20" s="157"/>
      <c r="Z20" s="157"/>
      <c r="AA20" s="157"/>
      <c r="AB20" s="157"/>
    </row>
    <row r="21" spans="2:28" ht="20.100000000000001" customHeight="1">
      <c r="B21" s="62"/>
      <c r="C21" s="198"/>
      <c r="D21" s="198"/>
      <c r="E21" s="16"/>
      <c r="F21" s="198"/>
      <c r="G21" s="198"/>
      <c r="H21" s="198"/>
      <c r="I21" s="199"/>
      <c r="K21" s="173" t="s">
        <v>115</v>
      </c>
      <c r="L21" s="174">
        <f>L20*40%</f>
        <v>1344</v>
      </c>
      <c r="M21" s="173"/>
      <c r="N21" s="173"/>
      <c r="O21" s="173"/>
      <c r="P21" s="161"/>
    </row>
    <row r="22" spans="2:28" ht="20.100000000000001" customHeight="1" thickBot="1">
      <c r="B22" s="63"/>
      <c r="C22" s="200"/>
      <c r="D22" s="200"/>
      <c r="E22" s="64"/>
      <c r="F22" s="200"/>
      <c r="G22" s="200"/>
      <c r="H22" s="200"/>
      <c r="I22" s="201"/>
      <c r="K22" s="173" t="s">
        <v>116</v>
      </c>
      <c r="L22" s="174">
        <f>L21/366*162</f>
        <v>594.88524590163934</v>
      </c>
      <c r="M22" s="173"/>
      <c r="N22" s="173" t="s">
        <v>117</v>
      </c>
      <c r="O22" s="173"/>
      <c r="P22" s="161"/>
    </row>
    <row r="23" spans="2:28" s="1" customFormat="1" ht="14.4">
      <c r="B23" s="53"/>
      <c r="C23" s="53"/>
      <c r="D23" s="53"/>
      <c r="E23" s="53"/>
      <c r="F23" s="53"/>
      <c r="G23" s="53"/>
      <c r="H23" s="53"/>
      <c r="I23" s="53"/>
      <c r="K23" s="173"/>
      <c r="L23" s="173"/>
      <c r="M23" s="173"/>
      <c r="N23" s="173"/>
      <c r="O23" s="173"/>
      <c r="P23" s="161"/>
    </row>
    <row r="24" spans="2:28" s="1" customFormat="1" ht="14.4">
      <c r="B24" s="53"/>
      <c r="C24" s="53"/>
      <c r="D24" s="53"/>
      <c r="E24" s="53"/>
      <c r="F24" s="53"/>
      <c r="G24" s="53"/>
      <c r="H24" s="53"/>
      <c r="I24" s="53"/>
      <c r="K24" s="161"/>
      <c r="L24" s="161"/>
      <c r="M24" s="161"/>
      <c r="N24" s="161"/>
      <c r="O24" s="161"/>
      <c r="P24" s="161"/>
    </row>
    <row r="25" spans="2:28" s="1" customFormat="1">
      <c r="B25" s="53"/>
      <c r="C25" s="53"/>
      <c r="D25" s="53"/>
      <c r="E25" s="53"/>
      <c r="F25" s="53"/>
      <c r="G25" s="53"/>
      <c r="H25" s="53"/>
      <c r="I25" s="53"/>
    </row>
    <row r="26" spans="2:28" s="1" customFormat="1">
      <c r="B26" s="53"/>
      <c r="C26" s="53"/>
      <c r="D26" s="53"/>
      <c r="E26" s="53"/>
      <c r="F26" s="53"/>
      <c r="G26" s="53"/>
      <c r="H26" s="53"/>
      <c r="I26" s="53"/>
    </row>
    <row r="27" spans="2:28" s="1" customFormat="1">
      <c r="B27" s="53"/>
      <c r="C27" s="53"/>
      <c r="D27" s="53"/>
      <c r="E27" s="53"/>
      <c r="F27" s="53"/>
      <c r="G27" s="53"/>
      <c r="H27" s="53"/>
      <c r="I27" s="53"/>
    </row>
    <row r="28" spans="2:28" s="1" customFormat="1">
      <c r="B28" s="53"/>
      <c r="C28" s="53"/>
      <c r="D28" s="53"/>
      <c r="E28" s="53"/>
      <c r="F28" s="53"/>
      <c r="G28" s="53"/>
      <c r="H28" s="53"/>
      <c r="I28" s="53"/>
    </row>
    <row r="29" spans="2:28" s="1" customFormat="1">
      <c r="B29" s="53"/>
      <c r="C29" s="53"/>
      <c r="D29" s="53"/>
      <c r="E29" s="53"/>
      <c r="F29" s="53"/>
      <c r="G29" s="53"/>
      <c r="H29" s="53"/>
      <c r="I29" s="53"/>
    </row>
    <row r="30" spans="2:28" s="1" customFormat="1">
      <c r="B30" s="53"/>
      <c r="C30" s="53"/>
      <c r="D30" s="53"/>
      <c r="E30" s="53"/>
      <c r="F30" s="53"/>
      <c r="G30" s="53"/>
      <c r="H30" s="53"/>
      <c r="I30" s="53"/>
    </row>
    <row r="31" spans="2:28" s="1" customFormat="1">
      <c r="B31" s="53"/>
      <c r="C31" s="53"/>
      <c r="D31" s="53"/>
      <c r="E31" s="53"/>
      <c r="F31" s="53"/>
      <c r="G31" s="53"/>
      <c r="H31" s="53"/>
      <c r="I31" s="53"/>
    </row>
    <row r="32" spans="2:28" s="1" customFormat="1">
      <c r="B32" s="53"/>
      <c r="C32" s="53"/>
      <c r="D32" s="53"/>
      <c r="E32" s="53"/>
      <c r="F32" s="53"/>
      <c r="G32" s="53"/>
      <c r="H32" s="53"/>
      <c r="I32" s="53"/>
    </row>
    <row r="33" spans="2:9" s="1" customFormat="1">
      <c r="B33" s="53"/>
      <c r="C33" s="53"/>
      <c r="D33" s="53"/>
      <c r="E33" s="53"/>
      <c r="F33" s="53"/>
      <c r="G33" s="53"/>
      <c r="H33" s="53"/>
      <c r="I33" s="53"/>
    </row>
    <row r="34" spans="2:9" s="1" customFormat="1">
      <c r="B34" s="53"/>
      <c r="C34" s="53"/>
      <c r="D34" s="53"/>
      <c r="E34" s="53"/>
      <c r="F34" s="53"/>
      <c r="G34" s="53"/>
      <c r="H34" s="53"/>
      <c r="I34" s="53"/>
    </row>
    <row r="35" spans="2:9" s="1" customFormat="1">
      <c r="B35" s="53"/>
      <c r="C35" s="53"/>
      <c r="D35" s="53"/>
      <c r="E35" s="53"/>
      <c r="F35" s="53"/>
      <c r="G35" s="53"/>
      <c r="H35" s="53"/>
      <c r="I35" s="53"/>
    </row>
    <row r="36" spans="2:9" s="1" customFormat="1">
      <c r="B36" s="53"/>
      <c r="C36" s="53"/>
      <c r="D36" s="53"/>
      <c r="E36" s="53"/>
      <c r="F36" s="53"/>
      <c r="G36" s="53"/>
      <c r="H36" s="53"/>
      <c r="I36" s="53"/>
    </row>
    <row r="37" spans="2:9" s="1" customFormat="1">
      <c r="B37" s="53"/>
      <c r="C37" s="53"/>
      <c r="D37" s="53"/>
      <c r="E37" s="53"/>
      <c r="F37" s="53"/>
      <c r="G37" s="53"/>
      <c r="H37" s="53"/>
      <c r="I37" s="53"/>
    </row>
    <row r="38" spans="2:9" s="1" customFormat="1">
      <c r="B38" s="53"/>
      <c r="C38" s="53"/>
      <c r="D38" s="53"/>
      <c r="E38" s="53"/>
      <c r="F38" s="53"/>
      <c r="G38" s="53"/>
      <c r="H38" s="53"/>
      <c r="I38" s="53"/>
    </row>
    <row r="39" spans="2:9" s="1" customFormat="1">
      <c r="B39" s="53"/>
      <c r="C39" s="53"/>
      <c r="D39" s="53"/>
      <c r="E39" s="53"/>
      <c r="F39" s="53"/>
      <c r="G39" s="53"/>
      <c r="H39" s="53"/>
      <c r="I39" s="53"/>
    </row>
    <row r="40" spans="2:9" s="1" customFormat="1">
      <c r="B40" s="53"/>
      <c r="C40" s="53"/>
      <c r="D40" s="53"/>
      <c r="E40" s="53"/>
      <c r="F40" s="53"/>
      <c r="G40" s="53"/>
      <c r="H40" s="53"/>
      <c r="I40" s="53"/>
    </row>
    <row r="41" spans="2:9" s="1" customFormat="1">
      <c r="B41" s="53"/>
      <c r="C41" s="53"/>
      <c r="D41" s="53"/>
      <c r="E41" s="53"/>
      <c r="F41" s="53"/>
      <c r="G41" s="53"/>
      <c r="H41" s="53"/>
      <c r="I41" s="53"/>
    </row>
    <row r="42" spans="2:9" s="1" customFormat="1">
      <c r="B42" s="53"/>
      <c r="C42" s="53"/>
      <c r="D42" s="53"/>
      <c r="E42" s="53"/>
      <c r="F42" s="53"/>
      <c r="G42" s="53"/>
      <c r="H42" s="53"/>
      <c r="I42" s="53"/>
    </row>
    <row r="43" spans="2:9" s="1" customFormat="1">
      <c r="B43" s="53"/>
      <c r="C43" s="53"/>
      <c r="D43" s="53"/>
      <c r="E43" s="53"/>
      <c r="F43" s="53"/>
      <c r="G43" s="53"/>
      <c r="H43" s="53"/>
      <c r="I43" s="53"/>
    </row>
    <row r="44" spans="2:9" s="1" customFormat="1">
      <c r="B44" s="53"/>
      <c r="C44" s="53"/>
      <c r="D44" s="53"/>
      <c r="E44" s="53"/>
      <c r="F44" s="53"/>
      <c r="G44" s="53"/>
      <c r="H44" s="53"/>
      <c r="I44" s="53"/>
    </row>
    <row r="45" spans="2:9" s="1" customFormat="1">
      <c r="B45" s="53"/>
      <c r="C45" s="53"/>
      <c r="D45" s="53"/>
      <c r="E45" s="53"/>
      <c r="F45" s="53"/>
      <c r="G45" s="53"/>
      <c r="H45" s="53"/>
      <c r="I45" s="53"/>
    </row>
    <row r="46" spans="2:9" s="1" customFormat="1">
      <c r="B46" s="53"/>
      <c r="C46" s="53"/>
      <c r="D46" s="53"/>
      <c r="E46" s="53"/>
      <c r="F46" s="53"/>
      <c r="G46" s="53"/>
      <c r="H46" s="53"/>
      <c r="I46" s="53"/>
    </row>
    <row r="47" spans="2:9" s="1" customFormat="1">
      <c r="B47" s="53"/>
      <c r="C47" s="53"/>
      <c r="D47" s="53"/>
      <c r="E47" s="53"/>
      <c r="F47" s="53"/>
      <c r="G47" s="53"/>
      <c r="H47" s="53"/>
      <c r="I47" s="53"/>
    </row>
    <row r="48" spans="2:9" s="1" customFormat="1">
      <c r="B48" s="53"/>
      <c r="C48" s="53"/>
      <c r="D48" s="53"/>
      <c r="E48" s="53"/>
      <c r="F48" s="53"/>
      <c r="G48" s="53"/>
      <c r="H48" s="53"/>
      <c r="I48" s="53"/>
    </row>
    <row r="49" spans="2:9" s="1" customFormat="1">
      <c r="B49" s="53"/>
      <c r="C49" s="53"/>
      <c r="D49" s="53"/>
      <c r="E49" s="53"/>
      <c r="F49" s="53"/>
      <c r="G49" s="53"/>
      <c r="H49" s="53"/>
      <c r="I49" s="53"/>
    </row>
    <row r="50" spans="2:9" s="1" customFormat="1">
      <c r="B50" s="53"/>
      <c r="C50" s="53"/>
      <c r="D50" s="53"/>
      <c r="E50" s="53"/>
      <c r="F50" s="53"/>
      <c r="G50" s="53"/>
      <c r="H50" s="53"/>
      <c r="I50" s="53"/>
    </row>
    <row r="51" spans="2:9" s="1" customFormat="1">
      <c r="B51" s="53"/>
      <c r="C51" s="53"/>
      <c r="D51" s="53"/>
      <c r="E51" s="53"/>
      <c r="F51" s="53"/>
      <c r="G51" s="53"/>
      <c r="H51" s="53"/>
      <c r="I51" s="53"/>
    </row>
    <row r="52" spans="2:9" s="1" customFormat="1">
      <c r="B52" s="53"/>
      <c r="C52" s="53"/>
      <c r="D52" s="53"/>
      <c r="E52" s="53"/>
      <c r="F52" s="53"/>
      <c r="G52" s="53"/>
      <c r="H52" s="53"/>
      <c r="I52" s="53"/>
    </row>
    <row r="53" spans="2:9" s="1" customFormat="1">
      <c r="B53" s="53"/>
      <c r="C53" s="53"/>
      <c r="D53" s="53"/>
      <c r="E53" s="53"/>
      <c r="F53" s="53"/>
      <c r="G53" s="53"/>
      <c r="H53" s="53"/>
      <c r="I53" s="53"/>
    </row>
    <row r="54" spans="2:9" s="1" customFormat="1">
      <c r="B54" s="53"/>
      <c r="C54" s="53"/>
      <c r="D54" s="53"/>
      <c r="E54" s="53"/>
      <c r="F54" s="53"/>
      <c r="G54" s="53"/>
      <c r="H54" s="53"/>
      <c r="I54" s="53"/>
    </row>
    <row r="55" spans="2:9" s="1" customFormat="1">
      <c r="B55" s="53"/>
      <c r="C55" s="53"/>
      <c r="D55" s="53"/>
      <c r="E55" s="53"/>
      <c r="F55" s="53"/>
      <c r="G55" s="53"/>
      <c r="H55" s="53"/>
      <c r="I55" s="53"/>
    </row>
    <row r="56" spans="2:9" s="1" customFormat="1">
      <c r="B56" s="53"/>
      <c r="C56" s="53"/>
      <c r="D56" s="53"/>
      <c r="E56" s="53"/>
      <c r="F56" s="53"/>
      <c r="G56" s="53"/>
      <c r="H56" s="53"/>
      <c r="I56" s="53"/>
    </row>
    <row r="57" spans="2:9" s="1" customFormat="1">
      <c r="B57" s="53"/>
      <c r="C57" s="53"/>
      <c r="D57" s="53"/>
      <c r="E57" s="53"/>
      <c r="F57" s="53"/>
      <c r="G57" s="53"/>
      <c r="H57" s="53"/>
      <c r="I57" s="53"/>
    </row>
    <row r="58" spans="2:9" s="1" customFormat="1">
      <c r="B58" s="53"/>
      <c r="C58" s="53"/>
      <c r="D58" s="53"/>
      <c r="E58" s="53"/>
      <c r="F58" s="53"/>
      <c r="G58" s="53"/>
      <c r="H58" s="53"/>
      <c r="I58" s="53"/>
    </row>
    <row r="59" spans="2:9" s="1" customFormat="1">
      <c r="B59" s="53"/>
      <c r="C59" s="53"/>
      <c r="D59" s="53"/>
      <c r="E59" s="53"/>
      <c r="F59" s="53"/>
      <c r="G59" s="53"/>
      <c r="H59" s="53"/>
      <c r="I59" s="53"/>
    </row>
    <row r="60" spans="2:9" s="1" customFormat="1">
      <c r="B60" s="53"/>
      <c r="C60" s="53"/>
      <c r="D60" s="53"/>
      <c r="E60" s="53"/>
      <c r="F60" s="53"/>
      <c r="G60" s="53"/>
      <c r="H60" s="53"/>
      <c r="I60" s="53"/>
    </row>
    <row r="61" spans="2:9" s="1" customFormat="1">
      <c r="B61" s="53"/>
      <c r="C61" s="53"/>
      <c r="D61" s="53"/>
      <c r="E61" s="53"/>
      <c r="F61" s="53"/>
      <c r="G61" s="53"/>
      <c r="H61" s="53"/>
      <c r="I61" s="53"/>
    </row>
    <row r="62" spans="2:9" s="1" customFormat="1">
      <c r="B62" s="53"/>
      <c r="C62" s="53"/>
      <c r="D62" s="53"/>
      <c r="E62" s="53"/>
      <c r="F62" s="53"/>
      <c r="G62" s="53"/>
      <c r="H62" s="53"/>
      <c r="I62" s="53"/>
    </row>
    <row r="63" spans="2:9" s="1" customFormat="1">
      <c r="B63" s="53"/>
      <c r="C63" s="53"/>
      <c r="D63" s="53"/>
      <c r="E63" s="53"/>
      <c r="F63" s="53"/>
      <c r="G63" s="53"/>
      <c r="H63" s="53"/>
      <c r="I63" s="53"/>
    </row>
    <row r="64" spans="2:9" s="1" customFormat="1">
      <c r="B64" s="53"/>
      <c r="C64" s="53"/>
      <c r="D64" s="53"/>
      <c r="E64" s="53"/>
      <c r="F64" s="53"/>
      <c r="G64" s="53"/>
      <c r="H64" s="53"/>
      <c r="I64" s="53"/>
    </row>
    <row r="65" spans="2:9" s="1" customFormat="1">
      <c r="B65" s="53"/>
      <c r="C65" s="53"/>
      <c r="D65" s="53"/>
      <c r="E65" s="53"/>
      <c r="F65" s="53"/>
      <c r="G65" s="53"/>
      <c r="H65" s="53"/>
      <c r="I65" s="53"/>
    </row>
    <row r="66" spans="2:9" s="1" customFormat="1">
      <c r="B66" s="53"/>
      <c r="C66" s="53"/>
      <c r="D66" s="53"/>
      <c r="E66" s="53"/>
      <c r="F66" s="53"/>
      <c r="G66" s="53"/>
      <c r="H66" s="53"/>
      <c r="I66" s="53"/>
    </row>
    <row r="67" spans="2:9" s="1" customFormat="1">
      <c r="B67" s="53"/>
      <c r="C67" s="53"/>
      <c r="D67" s="53"/>
      <c r="E67" s="53"/>
      <c r="F67" s="53"/>
      <c r="G67" s="53"/>
      <c r="H67" s="53"/>
      <c r="I67" s="53"/>
    </row>
    <row r="68" spans="2:9" s="1" customFormat="1">
      <c r="B68" s="53"/>
      <c r="C68" s="53"/>
      <c r="D68" s="53"/>
      <c r="E68" s="53"/>
      <c r="F68" s="53"/>
      <c r="G68" s="53"/>
      <c r="H68" s="53"/>
      <c r="I68" s="53"/>
    </row>
    <row r="69" spans="2:9" s="1" customFormat="1">
      <c r="B69" s="53"/>
      <c r="C69" s="53"/>
      <c r="D69" s="53"/>
      <c r="E69" s="53"/>
      <c r="F69" s="53"/>
      <c r="G69" s="53"/>
      <c r="H69" s="53"/>
      <c r="I69" s="53"/>
    </row>
    <row r="70" spans="2:9" s="1" customFormat="1">
      <c r="B70" s="53"/>
      <c r="C70" s="53"/>
      <c r="D70" s="53"/>
      <c r="E70" s="53"/>
      <c r="F70" s="53"/>
      <c r="G70" s="53"/>
      <c r="H70" s="53"/>
      <c r="I70" s="53"/>
    </row>
    <row r="71" spans="2:9" s="1" customFormat="1">
      <c r="B71" s="53"/>
      <c r="C71" s="53"/>
      <c r="D71" s="53"/>
      <c r="E71" s="53"/>
      <c r="F71" s="53"/>
      <c r="G71" s="53"/>
      <c r="H71" s="53"/>
      <c r="I71" s="53"/>
    </row>
    <row r="72" spans="2:9" s="1" customFormat="1">
      <c r="B72" s="53"/>
      <c r="C72" s="53"/>
      <c r="D72" s="53"/>
      <c r="E72" s="53"/>
      <c r="F72" s="53"/>
      <c r="G72" s="53"/>
      <c r="H72" s="53"/>
      <c r="I72" s="53"/>
    </row>
    <row r="73" spans="2:9" s="1" customFormat="1">
      <c r="B73" s="53"/>
      <c r="C73" s="53"/>
      <c r="D73" s="53"/>
      <c r="E73" s="53"/>
      <c r="F73" s="53"/>
      <c r="G73" s="53"/>
      <c r="H73" s="53"/>
      <c r="I73" s="53"/>
    </row>
    <row r="74" spans="2:9" s="1" customFormat="1">
      <c r="B74" s="53"/>
      <c r="C74" s="53"/>
      <c r="D74" s="53"/>
      <c r="E74" s="53"/>
      <c r="F74" s="53"/>
      <c r="G74" s="53"/>
      <c r="H74" s="53"/>
      <c r="I74" s="53"/>
    </row>
    <row r="75" spans="2:9" s="1" customFormat="1">
      <c r="B75" s="53"/>
      <c r="C75" s="53"/>
      <c r="D75" s="53"/>
      <c r="E75" s="53"/>
      <c r="F75" s="53"/>
      <c r="G75" s="53"/>
      <c r="H75" s="53"/>
      <c r="I75" s="53"/>
    </row>
    <row r="76" spans="2:9" s="1" customFormat="1">
      <c r="B76" s="53"/>
      <c r="C76" s="53"/>
      <c r="D76" s="53"/>
      <c r="E76" s="53"/>
      <c r="F76" s="53"/>
      <c r="G76" s="53"/>
      <c r="H76" s="53"/>
      <c r="I76" s="53"/>
    </row>
    <row r="77" spans="2:9" s="1" customFormat="1">
      <c r="B77" s="53"/>
      <c r="C77" s="53"/>
      <c r="D77" s="53"/>
      <c r="E77" s="53"/>
      <c r="F77" s="53"/>
      <c r="G77" s="53"/>
      <c r="H77" s="53"/>
      <c r="I77" s="53"/>
    </row>
    <row r="78" spans="2:9" s="1" customFormat="1">
      <c r="B78" s="53"/>
      <c r="C78" s="53"/>
      <c r="D78" s="53"/>
      <c r="E78" s="53"/>
      <c r="F78" s="53"/>
      <c r="G78" s="53"/>
      <c r="H78" s="53"/>
      <c r="I78" s="53"/>
    </row>
    <row r="79" spans="2:9" s="1" customFormat="1">
      <c r="B79" s="53"/>
      <c r="C79" s="53"/>
      <c r="D79" s="53"/>
      <c r="E79" s="53"/>
      <c r="F79" s="53"/>
      <c r="G79" s="53"/>
      <c r="H79" s="53"/>
      <c r="I79" s="53"/>
    </row>
    <row r="80" spans="2:9" s="1" customFormat="1">
      <c r="B80" s="53"/>
      <c r="C80" s="53"/>
      <c r="D80" s="53"/>
      <c r="E80" s="53"/>
      <c r="F80" s="53"/>
      <c r="G80" s="53"/>
      <c r="H80" s="53"/>
      <c r="I80" s="53"/>
    </row>
    <row r="81" spans="2:9" s="1" customFormat="1">
      <c r="B81" s="53"/>
      <c r="C81" s="53"/>
      <c r="D81" s="53"/>
      <c r="E81" s="53"/>
      <c r="F81" s="53"/>
      <c r="G81" s="53"/>
      <c r="H81" s="53"/>
      <c r="I81" s="53"/>
    </row>
    <row r="82" spans="2:9" s="1" customFormat="1">
      <c r="B82" s="53"/>
      <c r="C82" s="53"/>
      <c r="D82" s="53"/>
      <c r="E82" s="53"/>
      <c r="F82" s="53"/>
      <c r="G82" s="53"/>
      <c r="H82" s="53"/>
      <c r="I82" s="53"/>
    </row>
    <row r="83" spans="2:9" s="1" customFormat="1">
      <c r="B83" s="53"/>
      <c r="C83" s="53"/>
      <c r="D83" s="53"/>
      <c r="E83" s="53"/>
      <c r="F83" s="53"/>
      <c r="G83" s="53"/>
      <c r="H83" s="53"/>
      <c r="I83" s="53"/>
    </row>
    <row r="84" spans="2:9" s="1" customFormat="1">
      <c r="B84" s="53"/>
      <c r="C84" s="53"/>
      <c r="D84" s="53"/>
      <c r="E84" s="53"/>
      <c r="F84" s="53"/>
      <c r="G84" s="53"/>
      <c r="H84" s="53"/>
      <c r="I84" s="53"/>
    </row>
    <row r="85" spans="2:9" s="1" customFormat="1">
      <c r="B85" s="53"/>
      <c r="C85" s="53"/>
      <c r="D85" s="53"/>
      <c r="E85" s="53"/>
      <c r="F85" s="53"/>
      <c r="G85" s="53"/>
      <c r="H85" s="53"/>
      <c r="I85" s="53"/>
    </row>
    <row r="86" spans="2:9" s="1" customFormat="1">
      <c r="B86" s="53"/>
      <c r="C86" s="53"/>
      <c r="D86" s="53"/>
      <c r="E86" s="53"/>
      <c r="F86" s="53"/>
      <c r="G86" s="53"/>
      <c r="H86" s="53"/>
      <c r="I86" s="53"/>
    </row>
    <row r="87" spans="2:9" s="1" customFormat="1">
      <c r="B87" s="53"/>
      <c r="C87" s="53"/>
      <c r="D87" s="53"/>
      <c r="E87" s="53"/>
      <c r="F87" s="53"/>
      <c r="G87" s="53"/>
      <c r="H87" s="53"/>
      <c r="I87" s="53"/>
    </row>
    <row r="88" spans="2:9" s="1" customFormat="1">
      <c r="B88" s="53"/>
      <c r="C88" s="53"/>
      <c r="D88" s="53"/>
      <c r="E88" s="53"/>
      <c r="F88" s="53"/>
      <c r="G88" s="53"/>
      <c r="H88" s="53"/>
      <c r="I88" s="53"/>
    </row>
    <row r="89" spans="2:9" s="1" customFormat="1">
      <c r="B89" s="53"/>
      <c r="C89" s="53"/>
      <c r="D89" s="53"/>
      <c r="E89" s="53"/>
      <c r="F89" s="53"/>
      <c r="G89" s="53"/>
      <c r="H89" s="53"/>
      <c r="I89" s="53"/>
    </row>
    <row r="90" spans="2:9" s="1" customFormat="1">
      <c r="B90" s="53"/>
      <c r="C90" s="53"/>
      <c r="D90" s="53"/>
      <c r="E90" s="53"/>
      <c r="F90" s="53"/>
      <c r="G90" s="53"/>
      <c r="H90" s="53"/>
      <c r="I90" s="53"/>
    </row>
    <row r="91" spans="2:9" s="1" customFormat="1">
      <c r="B91" s="53"/>
      <c r="C91" s="53"/>
      <c r="D91" s="53"/>
      <c r="E91" s="53"/>
      <c r="F91" s="53"/>
      <c r="G91" s="53"/>
      <c r="H91" s="53"/>
      <c r="I91" s="53"/>
    </row>
    <row r="92" spans="2:9" s="1" customFormat="1">
      <c r="B92" s="53"/>
      <c r="C92" s="53"/>
      <c r="D92" s="53"/>
      <c r="E92" s="53"/>
      <c r="F92" s="53"/>
      <c r="G92" s="53"/>
      <c r="H92" s="53"/>
      <c r="I92" s="53"/>
    </row>
    <row r="93" spans="2:9" s="1" customFormat="1">
      <c r="B93" s="53"/>
      <c r="C93" s="53"/>
      <c r="D93" s="53"/>
      <c r="E93" s="53"/>
      <c r="F93" s="53"/>
      <c r="G93" s="53"/>
      <c r="H93" s="53"/>
      <c r="I93" s="53"/>
    </row>
  </sheetData>
  <mergeCells count="47">
    <mergeCell ref="B5:C5"/>
    <mergeCell ref="D5:E5"/>
    <mergeCell ref="F5:G5"/>
    <mergeCell ref="H5:I5"/>
    <mergeCell ref="C3:I3"/>
    <mergeCell ref="B4:C4"/>
    <mergeCell ref="D4:E4"/>
    <mergeCell ref="F4:G4"/>
    <mergeCell ref="H4:I4"/>
    <mergeCell ref="B6:C6"/>
    <mergeCell ref="D6:E6"/>
    <mergeCell ref="F6:G6"/>
    <mergeCell ref="H6:I6"/>
    <mergeCell ref="B7:C7"/>
    <mergeCell ref="D7:E7"/>
    <mergeCell ref="F7:G7"/>
    <mergeCell ref="H7:I7"/>
    <mergeCell ref="C13:D13"/>
    <mergeCell ref="C14:D14"/>
    <mergeCell ref="C15:D15"/>
    <mergeCell ref="F16:G16"/>
    <mergeCell ref="H8:I8"/>
    <mergeCell ref="C9:D10"/>
    <mergeCell ref="E9:F9"/>
    <mergeCell ref="G9:G10"/>
    <mergeCell ref="B8:C8"/>
    <mergeCell ref="D8:E8"/>
    <mergeCell ref="F8:G8"/>
    <mergeCell ref="C11:D11"/>
    <mergeCell ref="C12:D12"/>
    <mergeCell ref="B9:B10"/>
    <mergeCell ref="C21:D21"/>
    <mergeCell ref="F21:I21"/>
    <mergeCell ref="C22:D22"/>
    <mergeCell ref="F22:I22"/>
    <mergeCell ref="B18:I18"/>
    <mergeCell ref="C19:D19"/>
    <mergeCell ref="F19:I19"/>
    <mergeCell ref="C20:D20"/>
    <mergeCell ref="F20:I20"/>
    <mergeCell ref="H16:I16"/>
    <mergeCell ref="B17:C17"/>
    <mergeCell ref="D17:E17"/>
    <mergeCell ref="F17:G17"/>
    <mergeCell ref="H17:I17"/>
    <mergeCell ref="B16:C16"/>
    <mergeCell ref="D16:E1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3549-5938-48AE-AE12-3E3268445DCB}">
  <dimension ref="A1:AY91"/>
  <sheetViews>
    <sheetView showGridLines="0" topLeftCell="A2" workbookViewId="0">
      <selection activeCell="E2" sqref="E2"/>
    </sheetView>
  </sheetViews>
  <sheetFormatPr defaultRowHeight="13.2"/>
  <cols>
    <col min="1" max="1" width="8.88671875" style="1"/>
    <col min="2" max="9" width="16.6640625" style="7" customWidth="1"/>
    <col min="10" max="10" width="8.88671875" style="1"/>
    <col min="11" max="11" width="19.33203125" style="1" customWidth="1"/>
    <col min="12" max="12" width="11" style="1" bestFit="1" customWidth="1"/>
    <col min="13" max="51" width="8.88671875" style="1"/>
  </cols>
  <sheetData>
    <row r="1" spans="1:51" s="1" customFormat="1" ht="30" customHeight="1" thickBot="1">
      <c r="B1" s="53"/>
      <c r="C1" s="53"/>
      <c r="D1" s="53"/>
      <c r="E1" s="53"/>
      <c r="F1" s="53"/>
      <c r="G1" s="53"/>
      <c r="H1" s="53"/>
      <c r="I1" s="53"/>
    </row>
    <row r="2" spans="1:51" ht="96.6" customHeight="1">
      <c r="B2" s="23"/>
      <c r="C2" s="24"/>
      <c r="D2" s="24"/>
      <c r="E2" s="24"/>
      <c r="F2" s="24"/>
      <c r="G2" s="24"/>
      <c r="H2" s="24"/>
      <c r="I2" s="25"/>
    </row>
    <row r="3" spans="1:51" ht="21">
      <c r="B3" s="54" t="s">
        <v>22</v>
      </c>
      <c r="C3" s="230" t="s">
        <v>62</v>
      </c>
      <c r="D3" s="230"/>
      <c r="E3" s="230"/>
      <c r="F3" s="230"/>
      <c r="G3" s="230"/>
      <c r="H3" s="230"/>
      <c r="I3" s="231"/>
      <c r="K3" s="159" t="s">
        <v>134</v>
      </c>
      <c r="L3" s="160"/>
      <c r="M3" s="165"/>
      <c r="N3" s="161"/>
      <c r="O3" s="161"/>
      <c r="P3" s="161"/>
      <c r="Q3" s="161"/>
      <c r="R3" s="161"/>
      <c r="S3" s="161"/>
      <c r="T3" s="161"/>
      <c r="U3" s="161"/>
      <c r="V3" s="161"/>
      <c r="W3" s="161"/>
      <c r="X3" s="161"/>
      <c r="Y3" s="161"/>
      <c r="Z3" s="161"/>
      <c r="AA3" s="161"/>
    </row>
    <row r="4" spans="1:51" ht="20.100000000000001" customHeight="1">
      <c r="B4" s="209" t="s">
        <v>24</v>
      </c>
      <c r="C4" s="210"/>
      <c r="D4" s="249" t="s">
        <v>63</v>
      </c>
      <c r="E4" s="249"/>
      <c r="F4" s="210" t="s">
        <v>26</v>
      </c>
      <c r="G4" s="210"/>
      <c r="H4" s="249" t="s">
        <v>64</v>
      </c>
      <c r="I4" s="250"/>
      <c r="J4" s="133"/>
      <c r="K4" s="162" t="s">
        <v>118</v>
      </c>
      <c r="L4" s="162"/>
      <c r="M4" s="162"/>
      <c r="N4" s="162"/>
      <c r="O4" s="162"/>
      <c r="P4" s="162"/>
      <c r="Q4" s="161"/>
      <c r="R4" s="161"/>
      <c r="S4" s="161"/>
      <c r="T4" s="161"/>
      <c r="U4" s="161"/>
      <c r="V4" s="161"/>
      <c r="W4" s="161"/>
      <c r="X4" s="161"/>
      <c r="Y4" s="161"/>
      <c r="Z4" s="161"/>
      <c r="AA4" s="161"/>
    </row>
    <row r="5" spans="1:51" ht="20.100000000000001" customHeight="1">
      <c r="B5" s="212" t="s">
        <v>29</v>
      </c>
      <c r="C5" s="213"/>
      <c r="D5" s="225" t="s">
        <v>65</v>
      </c>
      <c r="E5" s="225"/>
      <c r="F5" s="213" t="s">
        <v>66</v>
      </c>
      <c r="G5" s="213"/>
      <c r="H5" s="246">
        <v>5000</v>
      </c>
      <c r="I5" s="226"/>
      <c r="J5" s="133"/>
      <c r="K5" s="162" t="s">
        <v>28</v>
      </c>
      <c r="L5" s="164"/>
      <c r="M5" s="161"/>
      <c r="N5" s="161"/>
      <c r="O5" s="161"/>
      <c r="P5" s="161"/>
      <c r="Q5" s="161"/>
      <c r="R5" s="161"/>
      <c r="S5" s="161"/>
      <c r="T5" s="161"/>
      <c r="U5" s="161"/>
      <c r="V5" s="161"/>
      <c r="W5" s="161"/>
      <c r="X5" s="161"/>
      <c r="Y5" s="161"/>
      <c r="Z5" s="161"/>
      <c r="AA5" s="161"/>
    </row>
    <row r="6" spans="1:51" ht="20.100000000000001" customHeight="1">
      <c r="B6" s="212" t="s">
        <v>32</v>
      </c>
      <c r="C6" s="213"/>
      <c r="D6" s="246">
        <v>40000</v>
      </c>
      <c r="E6" s="246"/>
      <c r="F6" s="213" t="s">
        <v>33</v>
      </c>
      <c r="G6" s="213"/>
      <c r="H6" s="225" t="s">
        <v>67</v>
      </c>
      <c r="I6" s="226"/>
      <c r="J6" s="133"/>
      <c r="K6" s="162" t="s">
        <v>31</v>
      </c>
      <c r="L6" s="164">
        <v>40000</v>
      </c>
      <c r="M6" s="168"/>
      <c r="N6" s="161"/>
      <c r="O6" s="161"/>
      <c r="P6" s="161"/>
      <c r="Q6" s="161"/>
      <c r="R6" s="161"/>
      <c r="S6" s="161"/>
      <c r="T6" s="161"/>
      <c r="U6" s="161"/>
      <c r="V6" s="161"/>
      <c r="W6" s="161"/>
      <c r="X6" s="161"/>
      <c r="Y6" s="161"/>
      <c r="Z6" s="161"/>
      <c r="AA6" s="161"/>
    </row>
    <row r="7" spans="1:51" ht="20.100000000000001" customHeight="1">
      <c r="B7" s="212" t="s">
        <v>36</v>
      </c>
      <c r="C7" s="213"/>
      <c r="D7" s="247" t="s">
        <v>68</v>
      </c>
      <c r="E7" s="248"/>
      <c r="F7" s="213" t="s">
        <v>38</v>
      </c>
      <c r="G7" s="213"/>
      <c r="H7" s="225" t="s">
        <v>69</v>
      </c>
      <c r="I7" s="226"/>
      <c r="J7" s="133"/>
      <c r="K7" s="162" t="s">
        <v>35</v>
      </c>
      <c r="L7" s="164">
        <v>5000</v>
      </c>
      <c r="M7" s="168"/>
      <c r="N7" s="161"/>
      <c r="O7" s="161"/>
      <c r="P7" s="161"/>
      <c r="Q7" s="161"/>
      <c r="R7" s="161"/>
      <c r="S7" s="161"/>
      <c r="T7" s="161"/>
      <c r="U7" s="161"/>
      <c r="V7" s="161"/>
      <c r="W7" s="161"/>
      <c r="X7" s="161"/>
      <c r="Y7" s="161"/>
      <c r="Z7" s="161"/>
      <c r="AA7" s="161"/>
    </row>
    <row r="8" spans="1:51" ht="20.100000000000001" customHeight="1">
      <c r="B8" s="212" t="s">
        <v>41</v>
      </c>
      <c r="C8" s="213"/>
      <c r="D8" s="243">
        <v>44423</v>
      </c>
      <c r="E8" s="243"/>
      <c r="F8" s="213" t="s">
        <v>42</v>
      </c>
      <c r="G8" s="213"/>
      <c r="H8" s="244">
        <v>0.125</v>
      </c>
      <c r="I8" s="245"/>
      <c r="J8" s="133"/>
      <c r="K8" s="162" t="s">
        <v>40</v>
      </c>
      <c r="L8" s="162">
        <v>8</v>
      </c>
      <c r="M8" s="169"/>
      <c r="N8" s="161"/>
      <c r="O8" s="161"/>
      <c r="P8" s="161"/>
      <c r="Q8" s="161"/>
      <c r="R8" s="161"/>
      <c r="S8" s="161"/>
      <c r="T8" s="161"/>
      <c r="U8" s="161"/>
      <c r="V8" s="161"/>
      <c r="W8" s="161"/>
      <c r="X8" s="161"/>
      <c r="Y8" s="161"/>
      <c r="Z8" s="161"/>
      <c r="AA8" s="161"/>
    </row>
    <row r="9" spans="1:51" s="6" customFormat="1" ht="20.100000000000001" customHeight="1">
      <c r="A9" s="52"/>
      <c r="B9" s="220" t="s">
        <v>43</v>
      </c>
      <c r="C9" s="222" t="s">
        <v>44</v>
      </c>
      <c r="D9" s="222"/>
      <c r="E9" s="205" t="s">
        <v>31</v>
      </c>
      <c r="F9" s="205"/>
      <c r="G9" s="222" t="s">
        <v>45</v>
      </c>
      <c r="H9" s="8" t="s">
        <v>46</v>
      </c>
      <c r="I9" s="55" t="s">
        <v>47</v>
      </c>
      <c r="J9" s="52"/>
      <c r="K9" s="162" t="s">
        <v>70</v>
      </c>
      <c r="L9" s="164">
        <f>(L6-L7)/L8</f>
        <v>4375</v>
      </c>
      <c r="M9" s="165"/>
      <c r="N9" s="177"/>
      <c r="O9" s="177"/>
      <c r="P9" s="177"/>
      <c r="Q9" s="177"/>
      <c r="R9" s="177"/>
      <c r="S9" s="177"/>
      <c r="T9" s="177"/>
      <c r="U9" s="177"/>
      <c r="V9" s="177"/>
      <c r="W9" s="177"/>
      <c r="X9" s="177"/>
      <c r="Y9" s="177"/>
      <c r="Z9" s="177"/>
      <c r="AA9" s="177"/>
      <c r="AB9" s="52"/>
      <c r="AC9" s="52"/>
      <c r="AD9" s="52"/>
      <c r="AE9" s="52"/>
      <c r="AF9" s="52"/>
      <c r="AG9" s="52"/>
      <c r="AH9" s="52"/>
      <c r="AI9" s="52"/>
      <c r="AJ9" s="52"/>
      <c r="AK9" s="52"/>
      <c r="AL9" s="52"/>
      <c r="AM9" s="52"/>
      <c r="AN9" s="52"/>
      <c r="AO9" s="52"/>
      <c r="AP9" s="52"/>
      <c r="AQ9" s="52"/>
      <c r="AR9" s="52"/>
      <c r="AS9" s="52"/>
      <c r="AT9" s="52"/>
      <c r="AU9" s="52"/>
      <c r="AV9" s="52"/>
      <c r="AW9" s="52"/>
      <c r="AX9" s="52"/>
      <c r="AY9" s="52"/>
    </row>
    <row r="10" spans="1:51" s="6" customFormat="1" ht="20.100000000000001" customHeight="1">
      <c r="A10" s="52"/>
      <c r="B10" s="221"/>
      <c r="C10" s="223"/>
      <c r="D10" s="223"/>
      <c r="E10" s="9" t="s">
        <v>49</v>
      </c>
      <c r="F10" s="9" t="s">
        <v>50</v>
      </c>
      <c r="G10" s="223"/>
      <c r="H10" s="9" t="s">
        <v>45</v>
      </c>
      <c r="I10" s="56" t="s">
        <v>51</v>
      </c>
      <c r="J10" s="52"/>
      <c r="K10" s="162" t="s">
        <v>71</v>
      </c>
      <c r="L10" s="164">
        <f>L9/365*320</f>
        <v>3835.6164383561645</v>
      </c>
      <c r="M10" s="165"/>
      <c r="N10" s="177"/>
      <c r="O10" s="177"/>
      <c r="P10" s="177"/>
      <c r="Q10" s="177"/>
      <c r="R10" s="177"/>
      <c r="S10" s="177"/>
      <c r="T10" s="177"/>
      <c r="U10" s="177"/>
      <c r="V10" s="177"/>
      <c r="W10" s="177"/>
      <c r="X10" s="177"/>
      <c r="Y10" s="177"/>
      <c r="Z10" s="177"/>
      <c r="AA10" s="177"/>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row>
    <row r="11" spans="1:51" ht="20.100000000000001" customHeight="1">
      <c r="B11" s="57">
        <v>44423</v>
      </c>
      <c r="C11" s="215" t="s">
        <v>53</v>
      </c>
      <c r="D11" s="215"/>
      <c r="E11" s="11">
        <v>40000</v>
      </c>
      <c r="F11" s="11">
        <v>4000</v>
      </c>
      <c r="G11" s="11"/>
      <c r="H11" s="11"/>
      <c r="I11" s="58">
        <f>E11</f>
        <v>40000</v>
      </c>
      <c r="J11" s="133"/>
      <c r="K11" s="161"/>
      <c r="L11" s="161"/>
      <c r="M11" s="161"/>
      <c r="N11" s="161"/>
      <c r="O11" s="161"/>
      <c r="P11" s="161"/>
      <c r="Q11" s="161"/>
      <c r="R11" s="161"/>
      <c r="S11" s="161"/>
      <c r="T11" s="161"/>
      <c r="U11" s="161"/>
      <c r="V11" s="161"/>
      <c r="W11" s="161"/>
      <c r="X11" s="161"/>
      <c r="Y11" s="161"/>
      <c r="Z11" s="161"/>
      <c r="AA11" s="161"/>
    </row>
    <row r="12" spans="1:51" ht="20.100000000000001" customHeight="1">
      <c r="B12" s="95">
        <v>44742</v>
      </c>
      <c r="C12" s="242" t="s">
        <v>45</v>
      </c>
      <c r="D12" s="242"/>
      <c r="E12" s="12"/>
      <c r="F12" s="12"/>
      <c r="G12" s="96">
        <f>L26</f>
        <v>3835.6164383561645</v>
      </c>
      <c r="H12" s="96">
        <f>H11+G12</f>
        <v>3835.6164383561645</v>
      </c>
      <c r="I12" s="97">
        <f>I11-H12</f>
        <v>36164.383561643837</v>
      </c>
      <c r="J12" s="133"/>
      <c r="K12" s="162" t="s">
        <v>119</v>
      </c>
      <c r="L12" s="161"/>
      <c r="M12" s="161"/>
      <c r="N12" s="161"/>
      <c r="O12" s="161"/>
      <c r="P12" s="161"/>
      <c r="Q12" s="161"/>
      <c r="R12" s="161"/>
      <c r="S12" s="161"/>
      <c r="T12" s="161"/>
      <c r="U12" s="161"/>
      <c r="V12" s="161"/>
      <c r="W12" s="161"/>
      <c r="X12" s="161"/>
      <c r="Y12" s="161"/>
      <c r="Z12" s="161"/>
      <c r="AA12" s="161"/>
    </row>
    <row r="13" spans="1:51" ht="20.100000000000001" customHeight="1">
      <c r="B13" s="59"/>
      <c r="C13" s="216"/>
      <c r="D13" s="216"/>
      <c r="E13" s="12"/>
      <c r="F13" s="12"/>
      <c r="G13" s="13"/>
      <c r="H13" s="13"/>
      <c r="I13" s="65"/>
      <c r="J13" s="133"/>
      <c r="K13" s="162"/>
      <c r="L13" s="161"/>
      <c r="M13" s="161"/>
      <c r="N13" s="161"/>
      <c r="O13" s="161"/>
      <c r="P13" s="161"/>
      <c r="Q13" s="161"/>
      <c r="R13" s="161"/>
      <c r="S13" s="161"/>
      <c r="T13" s="161"/>
      <c r="U13" s="161"/>
      <c r="V13" s="161"/>
      <c r="W13" s="161"/>
      <c r="X13" s="161"/>
      <c r="Y13" s="161"/>
      <c r="Z13" s="161"/>
      <c r="AA13" s="161"/>
    </row>
    <row r="14" spans="1:51" ht="20.100000000000001" customHeight="1">
      <c r="B14" s="59"/>
      <c r="C14" s="216"/>
      <c r="D14" s="216"/>
      <c r="E14" s="12"/>
      <c r="F14" s="12"/>
      <c r="G14" s="13"/>
      <c r="H14" s="13"/>
      <c r="I14" s="65"/>
      <c r="J14" s="133"/>
      <c r="K14" s="160"/>
      <c r="L14" s="170"/>
      <c r="M14" s="161"/>
      <c r="N14" s="161"/>
      <c r="O14" s="161"/>
      <c r="P14" s="161"/>
      <c r="Q14" s="161"/>
      <c r="R14" s="161"/>
      <c r="S14" s="161"/>
      <c r="T14" s="161"/>
      <c r="U14" s="161"/>
      <c r="V14" s="161"/>
      <c r="W14" s="161"/>
      <c r="X14" s="161"/>
      <c r="Y14" s="161"/>
      <c r="Z14" s="161"/>
      <c r="AA14" s="161"/>
    </row>
    <row r="15" spans="1:51" ht="20.100000000000001" customHeight="1">
      <c r="B15" s="66"/>
      <c r="C15" s="217"/>
      <c r="D15" s="217"/>
      <c r="E15" s="14"/>
      <c r="F15" s="14"/>
      <c r="G15" s="14"/>
      <c r="H15" s="14"/>
      <c r="I15" s="67"/>
      <c r="J15" s="133"/>
      <c r="K15" s="160"/>
      <c r="L15" s="170"/>
      <c r="M15" s="161"/>
      <c r="N15" s="161"/>
      <c r="O15" s="161"/>
      <c r="P15" s="161"/>
      <c r="Q15" s="161"/>
      <c r="R15" s="161"/>
      <c r="S15" s="161"/>
      <c r="T15" s="161"/>
      <c r="U15" s="161"/>
      <c r="V15" s="161"/>
      <c r="W15" s="161"/>
      <c r="X15" s="161"/>
      <c r="Y15" s="161"/>
      <c r="Z15" s="161"/>
      <c r="AA15" s="161"/>
    </row>
    <row r="16" spans="1:51" ht="20.100000000000001" customHeight="1">
      <c r="B16" s="209" t="s">
        <v>54</v>
      </c>
      <c r="C16" s="210"/>
      <c r="D16" s="241">
        <v>44742</v>
      </c>
      <c r="E16" s="241"/>
      <c r="F16" s="210" t="s">
        <v>55</v>
      </c>
      <c r="G16" s="210"/>
      <c r="H16" s="235">
        <v>25000</v>
      </c>
      <c r="I16" s="236"/>
      <c r="J16" s="133"/>
      <c r="K16" s="171"/>
      <c r="L16" s="161"/>
      <c r="M16" s="161"/>
      <c r="N16" s="237"/>
      <c r="O16" s="237"/>
      <c r="P16" s="237"/>
      <c r="Q16" s="237"/>
      <c r="R16" s="237"/>
      <c r="S16" s="237"/>
      <c r="T16" s="237"/>
      <c r="U16" s="237"/>
      <c r="V16" s="237"/>
      <c r="W16" s="237"/>
      <c r="X16" s="237"/>
      <c r="Y16" s="237"/>
      <c r="Z16" s="237"/>
      <c r="AA16" s="237"/>
    </row>
    <row r="17" spans="2:27" ht="20.100000000000001" customHeight="1">
      <c r="B17" s="193" t="s">
        <v>56</v>
      </c>
      <c r="C17" s="194"/>
      <c r="D17" s="238" t="s">
        <v>72</v>
      </c>
      <c r="E17" s="195"/>
      <c r="F17" s="194" t="s">
        <v>57</v>
      </c>
      <c r="G17" s="194"/>
      <c r="H17" s="239">
        <f>H16-I12</f>
        <v>-11164.383561643837</v>
      </c>
      <c r="I17" s="240"/>
      <c r="J17" s="133"/>
      <c r="K17" s="162" t="s">
        <v>120</v>
      </c>
      <c r="L17" s="161"/>
      <c r="M17" s="161"/>
      <c r="N17" s="161"/>
      <c r="O17" s="161"/>
      <c r="P17" s="161"/>
      <c r="Q17" s="161"/>
      <c r="R17" s="161"/>
      <c r="S17" s="161"/>
      <c r="T17" s="161"/>
      <c r="U17" s="161"/>
      <c r="V17" s="161"/>
      <c r="W17" s="161"/>
      <c r="X17" s="161"/>
      <c r="Y17" s="161"/>
      <c r="Z17" s="161"/>
      <c r="AA17" s="161"/>
    </row>
    <row r="18" spans="2:27" ht="17.399999999999999">
      <c r="B18" s="202" t="s">
        <v>58</v>
      </c>
      <c r="C18" s="203"/>
      <c r="D18" s="203"/>
      <c r="E18" s="203"/>
      <c r="F18" s="203"/>
      <c r="G18" s="203"/>
      <c r="H18" s="203"/>
      <c r="I18" s="204"/>
      <c r="K18" s="172" t="s">
        <v>121</v>
      </c>
      <c r="L18" s="161"/>
      <c r="M18" s="161"/>
      <c r="N18" s="161"/>
      <c r="O18" s="161"/>
      <c r="P18" s="161"/>
      <c r="Q18" s="161"/>
      <c r="R18" s="161"/>
      <c r="S18" s="161"/>
      <c r="T18" s="161"/>
      <c r="U18" s="161"/>
      <c r="V18" s="161"/>
      <c r="W18" s="161"/>
      <c r="X18" s="161"/>
      <c r="Y18" s="161"/>
      <c r="Z18" s="161"/>
      <c r="AA18" s="161"/>
    </row>
    <row r="19" spans="2:27" ht="20.100000000000001" customHeight="1">
      <c r="B19" s="60" t="s">
        <v>59</v>
      </c>
      <c r="C19" s="205" t="s">
        <v>60</v>
      </c>
      <c r="D19" s="205"/>
      <c r="E19" s="10" t="s">
        <v>31</v>
      </c>
      <c r="F19" s="205" t="s">
        <v>61</v>
      </c>
      <c r="G19" s="205"/>
      <c r="H19" s="205"/>
      <c r="I19" s="206"/>
      <c r="K19" s="159"/>
      <c r="L19" s="161"/>
      <c r="M19" s="161"/>
      <c r="N19" s="161"/>
      <c r="O19" s="161"/>
      <c r="P19" s="161"/>
      <c r="Q19" s="161"/>
      <c r="R19" s="161"/>
      <c r="S19" s="161"/>
      <c r="T19" s="161"/>
      <c r="U19" s="161"/>
      <c r="V19" s="161"/>
      <c r="W19" s="161"/>
      <c r="X19" s="161"/>
      <c r="Y19" s="161"/>
      <c r="Z19" s="161"/>
      <c r="AA19" s="161"/>
    </row>
    <row r="20" spans="2:27" ht="20.100000000000001" customHeight="1">
      <c r="B20" s="61"/>
      <c r="C20" s="207"/>
      <c r="D20" s="207"/>
      <c r="E20" s="15"/>
      <c r="F20" s="207"/>
      <c r="G20" s="207"/>
      <c r="H20" s="207"/>
      <c r="I20" s="208"/>
      <c r="K20" s="161"/>
      <c r="L20" s="161"/>
      <c r="M20" s="161"/>
      <c r="N20" s="161"/>
      <c r="O20" s="161"/>
      <c r="P20" s="161"/>
      <c r="Q20" s="161"/>
      <c r="R20" s="161"/>
      <c r="S20" s="161"/>
      <c r="T20" s="161"/>
      <c r="U20" s="161"/>
      <c r="V20" s="161"/>
      <c r="W20" s="161"/>
      <c r="X20" s="161"/>
      <c r="Y20" s="161"/>
      <c r="Z20" s="161"/>
      <c r="AA20" s="161"/>
    </row>
    <row r="21" spans="2:27" s="1" customFormat="1" ht="18.600000000000001" customHeight="1">
      <c r="B21" s="62"/>
      <c r="C21" s="198"/>
      <c r="D21" s="198"/>
      <c r="E21" s="16"/>
      <c r="F21" s="198"/>
      <c r="G21" s="198"/>
      <c r="H21" s="198"/>
      <c r="I21" s="199"/>
      <c r="K21" s="173" t="s">
        <v>112</v>
      </c>
      <c r="L21" s="173"/>
      <c r="M21" s="173"/>
      <c r="N21" s="174"/>
      <c r="O21" s="173"/>
      <c r="P21" s="161"/>
      <c r="Q21" s="161"/>
      <c r="R21" s="161"/>
      <c r="S21" s="161"/>
      <c r="T21" s="161"/>
      <c r="U21" s="161"/>
      <c r="V21" s="161"/>
      <c r="W21" s="161"/>
      <c r="X21" s="161"/>
      <c r="Y21" s="161"/>
      <c r="Z21" s="161"/>
      <c r="AA21" s="161"/>
    </row>
    <row r="22" spans="2:27" s="1" customFormat="1" ht="18.600000000000001" customHeight="1" thickBot="1">
      <c r="B22" s="63"/>
      <c r="C22" s="200"/>
      <c r="D22" s="200"/>
      <c r="E22" s="64"/>
      <c r="F22" s="200"/>
      <c r="G22" s="200"/>
      <c r="H22" s="200"/>
      <c r="I22" s="201"/>
      <c r="K22" s="173" t="s">
        <v>113</v>
      </c>
      <c r="L22" s="174">
        <f>E11</f>
        <v>40000</v>
      </c>
      <c r="M22" s="173"/>
      <c r="N22" s="174"/>
      <c r="O22" s="173"/>
      <c r="P22" s="161"/>
      <c r="Q22" s="161"/>
      <c r="R22" s="161"/>
      <c r="S22" s="161"/>
      <c r="T22" s="161"/>
      <c r="U22" s="161"/>
      <c r="V22" s="161"/>
      <c r="W22" s="161"/>
      <c r="X22" s="161"/>
      <c r="Y22" s="161"/>
      <c r="Z22" s="161"/>
      <c r="AA22" s="161"/>
    </row>
    <row r="23" spans="2:27" s="1" customFormat="1" ht="14.4">
      <c r="B23" s="53"/>
      <c r="C23" s="53"/>
      <c r="D23" s="53"/>
      <c r="E23" s="53"/>
      <c r="F23" s="53"/>
      <c r="G23" s="53"/>
      <c r="H23" s="53"/>
      <c r="I23" s="53"/>
      <c r="K23" s="173" t="s">
        <v>114</v>
      </c>
      <c r="L23" s="175">
        <f>H5</f>
        <v>5000</v>
      </c>
      <c r="M23" s="173"/>
      <c r="N23" s="174"/>
      <c r="O23" s="173"/>
      <c r="P23" s="161"/>
      <c r="Q23" s="161"/>
      <c r="R23" s="161"/>
      <c r="S23" s="161"/>
      <c r="T23" s="161"/>
      <c r="U23" s="161"/>
      <c r="V23" s="161"/>
      <c r="W23" s="161"/>
      <c r="X23" s="161"/>
      <c r="Y23" s="161"/>
      <c r="Z23" s="161"/>
      <c r="AA23" s="161"/>
    </row>
    <row r="24" spans="2:27" s="1" customFormat="1" ht="14.4">
      <c r="B24" s="53"/>
      <c r="C24" s="53"/>
      <c r="D24" s="53"/>
      <c r="E24" s="53"/>
      <c r="F24" s="53"/>
      <c r="G24" s="53"/>
      <c r="H24" s="53"/>
      <c r="I24" s="53"/>
      <c r="K24" s="173"/>
      <c r="L24" s="174">
        <f>L22-L23</f>
        <v>35000</v>
      </c>
      <c r="M24" s="173"/>
      <c r="N24" s="173"/>
      <c r="O24" s="173"/>
      <c r="P24" s="161"/>
      <c r="Q24" s="161"/>
      <c r="R24" s="161"/>
      <c r="S24" s="161"/>
      <c r="T24" s="161"/>
      <c r="U24" s="161"/>
      <c r="V24" s="161"/>
      <c r="W24" s="161"/>
      <c r="X24" s="161"/>
      <c r="Y24" s="161"/>
      <c r="Z24" s="161"/>
      <c r="AA24" s="161"/>
    </row>
    <row r="25" spans="2:27" s="1" customFormat="1" ht="14.4">
      <c r="B25" s="53"/>
      <c r="C25" s="53"/>
      <c r="D25" s="53"/>
      <c r="E25" s="53"/>
      <c r="F25" s="53"/>
      <c r="G25" s="53"/>
      <c r="H25" s="53"/>
      <c r="I25" s="53"/>
      <c r="K25" s="173" t="s">
        <v>115</v>
      </c>
      <c r="L25" s="174">
        <f>L24*12.5%</f>
        <v>4375</v>
      </c>
      <c r="M25" s="173"/>
      <c r="N25" s="173"/>
      <c r="O25" s="173"/>
      <c r="P25" s="161"/>
      <c r="Q25" s="161"/>
      <c r="R25" s="161"/>
      <c r="S25" s="161"/>
      <c r="T25" s="161"/>
      <c r="U25" s="161"/>
      <c r="V25" s="161"/>
      <c r="W25" s="161"/>
      <c r="X25" s="161"/>
      <c r="Y25" s="161"/>
      <c r="Z25" s="161"/>
      <c r="AA25" s="161"/>
    </row>
    <row r="26" spans="2:27" s="1" customFormat="1" ht="14.4">
      <c r="B26" s="53"/>
      <c r="C26" s="53"/>
      <c r="D26" s="53"/>
      <c r="E26" s="53"/>
      <c r="F26" s="53"/>
      <c r="G26" s="53"/>
      <c r="H26" s="53"/>
      <c r="I26" s="53"/>
      <c r="K26" s="173" t="s">
        <v>122</v>
      </c>
      <c r="L26" s="174">
        <f>L25/365*320</f>
        <v>3835.6164383561645</v>
      </c>
      <c r="M26" s="173"/>
      <c r="N26" s="173" t="s">
        <v>123</v>
      </c>
      <c r="O26" s="173"/>
      <c r="P26" s="161"/>
      <c r="Q26" s="161"/>
      <c r="R26" s="161"/>
      <c r="S26" s="161"/>
      <c r="T26" s="161"/>
      <c r="U26" s="161"/>
      <c r="V26" s="161"/>
      <c r="W26" s="161"/>
      <c r="X26" s="161"/>
      <c r="Y26" s="161"/>
      <c r="Z26" s="161"/>
      <c r="AA26" s="161"/>
    </row>
    <row r="27" spans="2:27" s="1" customFormat="1" ht="14.4">
      <c r="B27" s="53"/>
      <c r="C27" s="53"/>
      <c r="D27" s="53"/>
      <c r="E27" s="53"/>
      <c r="F27" s="53"/>
      <c r="G27" s="53"/>
      <c r="H27" s="53"/>
      <c r="I27" s="53"/>
      <c r="K27" s="173"/>
      <c r="L27" s="173"/>
      <c r="M27" s="173"/>
      <c r="N27" s="173"/>
      <c r="O27" s="173"/>
      <c r="P27" s="161"/>
      <c r="Q27" s="161"/>
      <c r="R27" s="161"/>
      <c r="S27" s="161"/>
      <c r="T27" s="161"/>
      <c r="U27" s="161"/>
      <c r="V27" s="161"/>
      <c r="W27" s="161"/>
      <c r="X27" s="161"/>
      <c r="Y27" s="161"/>
      <c r="Z27" s="161"/>
      <c r="AA27" s="161"/>
    </row>
    <row r="28" spans="2:27" s="1" customFormat="1" ht="14.4">
      <c r="B28" s="53"/>
      <c r="C28" s="53"/>
      <c r="D28" s="53"/>
      <c r="E28" s="53"/>
      <c r="F28" s="53"/>
      <c r="G28" s="53"/>
      <c r="H28" s="53"/>
      <c r="I28" s="53"/>
      <c r="K28" s="161"/>
      <c r="L28" s="161"/>
      <c r="M28" s="161"/>
      <c r="N28" s="161"/>
      <c r="O28" s="161"/>
      <c r="P28" s="161"/>
      <c r="Q28" s="161"/>
      <c r="R28" s="161"/>
      <c r="S28" s="161"/>
      <c r="T28" s="161"/>
      <c r="U28" s="161"/>
      <c r="V28" s="161"/>
      <c r="W28" s="161"/>
      <c r="X28" s="161"/>
      <c r="Y28" s="161"/>
      <c r="Z28" s="161"/>
      <c r="AA28" s="161"/>
    </row>
    <row r="29" spans="2:27" s="1" customFormat="1" ht="14.4">
      <c r="B29" s="53"/>
      <c r="C29" s="53"/>
      <c r="D29" s="53"/>
      <c r="E29" s="53"/>
      <c r="F29" s="53"/>
      <c r="G29" s="53"/>
      <c r="H29" s="53"/>
      <c r="I29" s="53"/>
      <c r="K29" s="161"/>
      <c r="L29" s="161"/>
      <c r="M29" s="161"/>
      <c r="N29" s="161"/>
      <c r="O29" s="161"/>
      <c r="P29" s="161"/>
      <c r="Q29" s="161"/>
      <c r="R29" s="161"/>
      <c r="S29" s="161"/>
      <c r="T29" s="161"/>
      <c r="U29" s="161"/>
      <c r="V29" s="161"/>
      <c r="W29" s="161"/>
      <c r="X29" s="161"/>
      <c r="Y29" s="161"/>
      <c r="Z29" s="161"/>
      <c r="AA29" s="161"/>
    </row>
    <row r="30" spans="2:27" s="1" customFormat="1" ht="14.4">
      <c r="B30" s="53"/>
      <c r="C30" s="53"/>
      <c r="D30" s="53"/>
      <c r="E30" s="53"/>
      <c r="F30" s="53"/>
      <c r="G30" s="53"/>
      <c r="H30" s="53"/>
      <c r="I30" s="53"/>
      <c r="K30" s="161"/>
      <c r="L30" s="161"/>
      <c r="M30" s="161"/>
      <c r="N30" s="161"/>
      <c r="O30" s="161"/>
      <c r="P30" s="161"/>
      <c r="Q30" s="161"/>
      <c r="R30" s="161"/>
      <c r="S30" s="161"/>
      <c r="T30" s="161"/>
      <c r="U30" s="161"/>
      <c r="V30" s="161"/>
      <c r="W30" s="161"/>
      <c r="X30" s="161"/>
      <c r="Y30" s="161"/>
      <c r="Z30" s="161"/>
      <c r="AA30" s="161"/>
    </row>
    <row r="31" spans="2:27" s="1" customFormat="1" ht="14.4">
      <c r="B31" s="53"/>
      <c r="C31" s="53"/>
      <c r="D31" s="53"/>
      <c r="E31" s="53"/>
      <c r="F31" s="53"/>
      <c r="G31" s="53"/>
      <c r="H31" s="53"/>
      <c r="I31" s="53"/>
      <c r="K31" s="161"/>
      <c r="L31" s="161"/>
      <c r="M31" s="161"/>
      <c r="N31" s="161"/>
      <c r="O31" s="161"/>
      <c r="P31" s="161"/>
      <c r="Q31" s="161"/>
      <c r="R31" s="161"/>
      <c r="S31" s="161"/>
      <c r="T31" s="161"/>
      <c r="U31" s="161"/>
      <c r="V31" s="161"/>
      <c r="W31" s="161"/>
      <c r="X31" s="161"/>
      <c r="Y31" s="161"/>
      <c r="Z31" s="161"/>
      <c r="AA31" s="161"/>
    </row>
    <row r="32" spans="2:27" s="1" customFormat="1" ht="14.4">
      <c r="B32" s="53"/>
      <c r="C32" s="53"/>
      <c r="D32" s="53"/>
      <c r="E32" s="53"/>
      <c r="F32" s="53"/>
      <c r="G32" s="53"/>
      <c r="H32" s="53"/>
      <c r="I32" s="53"/>
      <c r="K32" s="161"/>
      <c r="L32" s="161"/>
      <c r="M32" s="161"/>
      <c r="N32" s="161"/>
      <c r="O32" s="161"/>
      <c r="P32" s="161"/>
      <c r="Q32" s="161"/>
      <c r="R32" s="161"/>
      <c r="S32" s="161"/>
      <c r="T32" s="161"/>
      <c r="U32" s="161"/>
      <c r="V32" s="161"/>
      <c r="W32" s="161"/>
      <c r="X32" s="161"/>
      <c r="Y32" s="161"/>
      <c r="Z32" s="161"/>
      <c r="AA32" s="161"/>
    </row>
    <row r="33" spans="2:27" s="1" customFormat="1" ht="14.4">
      <c r="B33" s="53"/>
      <c r="C33" s="53"/>
      <c r="D33" s="53"/>
      <c r="E33" s="53"/>
      <c r="F33" s="53"/>
      <c r="G33" s="53"/>
      <c r="H33" s="53"/>
      <c r="I33" s="53"/>
      <c r="K33" s="161"/>
      <c r="L33" s="161"/>
      <c r="M33" s="161"/>
      <c r="N33" s="161"/>
      <c r="O33" s="161"/>
      <c r="P33" s="161"/>
      <c r="Q33" s="161"/>
      <c r="R33" s="161"/>
      <c r="S33" s="161"/>
      <c r="T33" s="161"/>
      <c r="U33" s="161"/>
      <c r="V33" s="161"/>
      <c r="W33" s="161"/>
      <c r="X33" s="161"/>
      <c r="Y33" s="161"/>
      <c r="Z33" s="161"/>
      <c r="AA33" s="161"/>
    </row>
    <row r="34" spans="2:27" s="1" customFormat="1" ht="14.4">
      <c r="B34" s="53"/>
      <c r="C34" s="53"/>
      <c r="D34" s="53"/>
      <c r="E34" s="53"/>
      <c r="F34" s="53"/>
      <c r="G34" s="53"/>
      <c r="H34" s="53"/>
      <c r="I34" s="53"/>
      <c r="K34" s="161"/>
      <c r="L34" s="161"/>
      <c r="M34" s="161"/>
      <c r="N34" s="161"/>
      <c r="O34" s="161"/>
      <c r="P34" s="161"/>
      <c r="Q34" s="161"/>
      <c r="R34" s="161"/>
      <c r="S34" s="161"/>
      <c r="T34" s="161"/>
      <c r="U34" s="161"/>
      <c r="V34" s="161"/>
      <c r="W34" s="161"/>
      <c r="X34" s="161"/>
      <c r="Y34" s="161"/>
      <c r="Z34" s="161"/>
      <c r="AA34" s="161"/>
    </row>
    <row r="35" spans="2:27" s="1" customFormat="1">
      <c r="B35" s="53"/>
      <c r="C35" s="53"/>
      <c r="D35" s="53"/>
      <c r="E35" s="53"/>
      <c r="F35" s="53"/>
      <c r="G35" s="53"/>
      <c r="H35" s="53"/>
      <c r="I35" s="53"/>
    </row>
    <row r="36" spans="2:27" s="1" customFormat="1">
      <c r="B36" s="53"/>
      <c r="C36" s="53"/>
      <c r="D36" s="53"/>
      <c r="E36" s="53"/>
      <c r="F36" s="53"/>
      <c r="G36" s="53"/>
      <c r="H36" s="53"/>
      <c r="I36" s="53"/>
    </row>
    <row r="37" spans="2:27" s="1" customFormat="1">
      <c r="B37" s="53"/>
      <c r="C37" s="53"/>
      <c r="D37" s="53"/>
      <c r="E37" s="53"/>
      <c r="F37" s="53"/>
      <c r="G37" s="53"/>
      <c r="H37" s="53"/>
      <c r="I37" s="53"/>
    </row>
    <row r="38" spans="2:27" s="1" customFormat="1">
      <c r="B38" s="53"/>
      <c r="C38" s="53"/>
      <c r="D38" s="53"/>
      <c r="E38" s="53"/>
      <c r="F38" s="53"/>
      <c r="G38" s="53"/>
      <c r="H38" s="53"/>
      <c r="I38" s="53"/>
    </row>
    <row r="39" spans="2:27" s="1" customFormat="1">
      <c r="B39" s="53"/>
      <c r="C39" s="53"/>
      <c r="D39" s="53"/>
      <c r="E39" s="53"/>
      <c r="F39" s="53"/>
      <c r="G39" s="53"/>
      <c r="H39" s="53"/>
      <c r="I39" s="53"/>
    </row>
    <row r="40" spans="2:27" s="1" customFormat="1">
      <c r="B40" s="53"/>
      <c r="C40" s="53"/>
      <c r="D40" s="53"/>
      <c r="E40" s="53"/>
      <c r="F40" s="53"/>
      <c r="G40" s="53"/>
      <c r="H40" s="53"/>
      <c r="I40" s="53"/>
    </row>
    <row r="41" spans="2:27" s="1" customFormat="1">
      <c r="B41" s="53"/>
      <c r="C41" s="53"/>
      <c r="D41" s="53"/>
      <c r="E41" s="53"/>
      <c r="F41" s="53"/>
      <c r="G41" s="53"/>
      <c r="H41" s="53"/>
      <c r="I41" s="53"/>
    </row>
    <row r="42" spans="2:27" s="1" customFormat="1">
      <c r="B42" s="53"/>
      <c r="C42" s="53"/>
      <c r="D42" s="53"/>
      <c r="E42" s="53"/>
      <c r="F42" s="53"/>
      <c r="G42" s="53"/>
      <c r="H42" s="53"/>
      <c r="I42" s="53"/>
    </row>
    <row r="43" spans="2:27" s="1" customFormat="1">
      <c r="B43" s="53"/>
      <c r="C43" s="53"/>
      <c r="D43" s="53"/>
      <c r="E43" s="53"/>
      <c r="F43" s="53"/>
      <c r="G43" s="53"/>
      <c r="H43" s="53"/>
      <c r="I43" s="53"/>
    </row>
    <row r="44" spans="2:27" s="1" customFormat="1">
      <c r="B44" s="53"/>
      <c r="C44" s="53"/>
      <c r="D44" s="53"/>
      <c r="E44" s="53"/>
      <c r="F44" s="53"/>
      <c r="G44" s="53"/>
      <c r="H44" s="53"/>
      <c r="I44" s="53"/>
    </row>
    <row r="45" spans="2:27" s="1" customFormat="1">
      <c r="B45" s="53"/>
      <c r="C45" s="53"/>
      <c r="D45" s="53"/>
      <c r="E45" s="53"/>
      <c r="F45" s="53"/>
      <c r="G45" s="53"/>
      <c r="H45" s="53"/>
      <c r="I45" s="53"/>
    </row>
    <row r="46" spans="2:27" s="1" customFormat="1">
      <c r="B46" s="53"/>
      <c r="C46" s="53"/>
      <c r="D46" s="53"/>
      <c r="E46" s="53"/>
      <c r="F46" s="53"/>
      <c r="G46" s="53"/>
      <c r="H46" s="53"/>
      <c r="I46" s="53"/>
    </row>
    <row r="47" spans="2:27" s="1" customFormat="1">
      <c r="B47" s="53"/>
      <c r="C47" s="53"/>
      <c r="D47" s="53"/>
      <c r="E47" s="53"/>
      <c r="F47" s="53"/>
      <c r="G47" s="53"/>
      <c r="H47" s="53"/>
      <c r="I47" s="53"/>
    </row>
    <row r="48" spans="2:27" s="1" customFormat="1">
      <c r="B48" s="53"/>
      <c r="C48" s="53"/>
      <c r="D48" s="53"/>
      <c r="E48" s="53"/>
      <c r="F48" s="53"/>
      <c r="G48" s="53"/>
      <c r="H48" s="53"/>
      <c r="I48" s="53"/>
    </row>
    <row r="49" spans="2:9" s="1" customFormat="1">
      <c r="B49" s="53"/>
      <c r="C49" s="53"/>
      <c r="D49" s="53"/>
      <c r="E49" s="53"/>
      <c r="F49" s="53"/>
      <c r="G49" s="53"/>
      <c r="H49" s="53"/>
      <c r="I49" s="53"/>
    </row>
    <row r="50" spans="2:9" s="1" customFormat="1">
      <c r="B50" s="53"/>
      <c r="C50" s="53"/>
      <c r="D50" s="53"/>
      <c r="E50" s="53"/>
      <c r="F50" s="53"/>
      <c r="G50" s="53"/>
      <c r="H50" s="53"/>
      <c r="I50" s="53"/>
    </row>
    <row r="51" spans="2:9" s="1" customFormat="1">
      <c r="B51" s="53"/>
      <c r="C51" s="53"/>
      <c r="D51" s="53"/>
      <c r="E51" s="53"/>
      <c r="F51" s="53"/>
      <c r="G51" s="53"/>
      <c r="H51" s="53"/>
      <c r="I51" s="53"/>
    </row>
    <row r="52" spans="2:9" s="1" customFormat="1">
      <c r="B52" s="53"/>
      <c r="C52" s="53"/>
      <c r="D52" s="53"/>
      <c r="E52" s="53"/>
      <c r="F52" s="53"/>
      <c r="G52" s="53"/>
      <c r="H52" s="53"/>
      <c r="I52" s="53"/>
    </row>
    <row r="53" spans="2:9" s="1" customFormat="1">
      <c r="B53" s="53"/>
      <c r="C53" s="53"/>
      <c r="D53" s="53"/>
      <c r="E53" s="53"/>
      <c r="F53" s="53"/>
      <c r="G53" s="53"/>
      <c r="H53" s="53"/>
      <c r="I53" s="53"/>
    </row>
    <row r="54" spans="2:9" s="1" customFormat="1">
      <c r="B54" s="53"/>
      <c r="C54" s="53"/>
      <c r="D54" s="53"/>
      <c r="E54" s="53"/>
      <c r="F54" s="53"/>
      <c r="G54" s="53"/>
      <c r="H54" s="53"/>
      <c r="I54" s="53"/>
    </row>
    <row r="55" spans="2:9" s="1" customFormat="1">
      <c r="B55" s="53"/>
      <c r="C55" s="53"/>
      <c r="D55" s="53"/>
      <c r="E55" s="53"/>
      <c r="F55" s="53"/>
      <c r="G55" s="53"/>
      <c r="H55" s="53"/>
      <c r="I55" s="53"/>
    </row>
    <row r="56" spans="2:9" s="1" customFormat="1">
      <c r="B56" s="53"/>
      <c r="C56" s="53"/>
      <c r="D56" s="53"/>
      <c r="E56" s="53"/>
      <c r="F56" s="53"/>
      <c r="G56" s="53"/>
      <c r="H56" s="53"/>
      <c r="I56" s="53"/>
    </row>
    <row r="57" spans="2:9" s="1" customFormat="1">
      <c r="B57" s="53"/>
      <c r="C57" s="53"/>
      <c r="D57" s="53"/>
      <c r="E57" s="53"/>
      <c r="F57" s="53"/>
      <c r="G57" s="53"/>
      <c r="H57" s="53"/>
      <c r="I57" s="53"/>
    </row>
    <row r="58" spans="2:9" s="1" customFormat="1">
      <c r="B58" s="53"/>
      <c r="C58" s="53"/>
      <c r="D58" s="53"/>
      <c r="E58" s="53"/>
      <c r="F58" s="53"/>
      <c r="G58" s="53"/>
      <c r="H58" s="53"/>
      <c r="I58" s="53"/>
    </row>
    <row r="59" spans="2:9" s="1" customFormat="1">
      <c r="B59" s="53"/>
      <c r="C59" s="53"/>
      <c r="D59" s="53"/>
      <c r="E59" s="53"/>
      <c r="F59" s="53"/>
      <c r="G59" s="53"/>
      <c r="H59" s="53"/>
      <c r="I59" s="53"/>
    </row>
    <row r="60" spans="2:9" s="1" customFormat="1">
      <c r="B60" s="53"/>
      <c r="C60" s="53"/>
      <c r="D60" s="53"/>
      <c r="E60" s="53"/>
      <c r="F60" s="53"/>
      <c r="G60" s="53"/>
      <c r="H60" s="53"/>
      <c r="I60" s="53"/>
    </row>
    <row r="61" spans="2:9" s="1" customFormat="1">
      <c r="B61" s="53"/>
      <c r="C61" s="53"/>
      <c r="D61" s="53"/>
      <c r="E61" s="53"/>
      <c r="F61" s="53"/>
      <c r="G61" s="53"/>
      <c r="H61" s="53"/>
      <c r="I61" s="53"/>
    </row>
    <row r="62" spans="2:9" s="1" customFormat="1">
      <c r="B62" s="53"/>
      <c r="C62" s="53"/>
      <c r="D62" s="53"/>
      <c r="E62" s="53"/>
      <c r="F62" s="53"/>
      <c r="G62" s="53"/>
      <c r="H62" s="53"/>
      <c r="I62" s="53"/>
    </row>
    <row r="63" spans="2:9" s="1" customFormat="1">
      <c r="B63" s="53"/>
      <c r="C63" s="53"/>
      <c r="D63" s="53"/>
      <c r="E63" s="53"/>
      <c r="F63" s="53"/>
      <c r="G63" s="53"/>
      <c r="H63" s="53"/>
      <c r="I63" s="53"/>
    </row>
    <row r="64" spans="2:9" s="1" customFormat="1">
      <c r="B64" s="53"/>
      <c r="C64" s="53"/>
      <c r="D64" s="53"/>
      <c r="E64" s="53"/>
      <c r="F64" s="53"/>
      <c r="G64" s="53"/>
      <c r="H64" s="53"/>
      <c r="I64" s="53"/>
    </row>
    <row r="65" spans="2:9" s="1" customFormat="1">
      <c r="B65" s="53"/>
      <c r="C65" s="53"/>
      <c r="D65" s="53"/>
      <c r="E65" s="53"/>
      <c r="F65" s="53"/>
      <c r="G65" s="53"/>
      <c r="H65" s="53"/>
      <c r="I65" s="53"/>
    </row>
    <row r="66" spans="2:9" s="1" customFormat="1">
      <c r="B66" s="53"/>
      <c r="C66" s="53"/>
      <c r="D66" s="53"/>
      <c r="E66" s="53"/>
      <c r="F66" s="53"/>
      <c r="G66" s="53"/>
      <c r="H66" s="53"/>
      <c r="I66" s="53"/>
    </row>
    <row r="67" spans="2:9" s="1" customFormat="1">
      <c r="B67" s="53"/>
      <c r="C67" s="53"/>
      <c r="D67" s="53"/>
      <c r="E67" s="53"/>
      <c r="F67" s="53"/>
      <c r="G67" s="53"/>
      <c r="H67" s="53"/>
      <c r="I67" s="53"/>
    </row>
    <row r="68" spans="2:9" s="1" customFormat="1">
      <c r="B68" s="53"/>
      <c r="C68" s="53"/>
      <c r="D68" s="53"/>
      <c r="E68" s="53"/>
      <c r="F68" s="53"/>
      <c r="G68" s="53"/>
      <c r="H68" s="53"/>
      <c r="I68" s="53"/>
    </row>
    <row r="69" spans="2:9" s="1" customFormat="1">
      <c r="B69" s="53"/>
      <c r="C69" s="53"/>
      <c r="D69" s="53"/>
      <c r="E69" s="53"/>
      <c r="F69" s="53"/>
      <c r="G69" s="53"/>
      <c r="H69" s="53"/>
      <c r="I69" s="53"/>
    </row>
    <row r="70" spans="2:9" s="1" customFormat="1">
      <c r="B70" s="53"/>
      <c r="C70" s="53"/>
      <c r="D70" s="53"/>
      <c r="E70" s="53"/>
      <c r="F70" s="53"/>
      <c r="G70" s="53"/>
      <c r="H70" s="53"/>
      <c r="I70" s="53"/>
    </row>
    <row r="71" spans="2:9" s="1" customFormat="1">
      <c r="B71" s="53"/>
      <c r="C71" s="53"/>
      <c r="D71" s="53"/>
      <c r="E71" s="53"/>
      <c r="F71" s="53"/>
      <c r="G71" s="53"/>
      <c r="H71" s="53"/>
      <c r="I71" s="53"/>
    </row>
    <row r="72" spans="2:9" s="1" customFormat="1">
      <c r="B72" s="53"/>
      <c r="C72" s="53"/>
      <c r="D72" s="53"/>
      <c r="E72" s="53"/>
      <c r="F72" s="53"/>
      <c r="G72" s="53"/>
      <c r="H72" s="53"/>
      <c r="I72" s="53"/>
    </row>
    <row r="73" spans="2:9" s="1" customFormat="1">
      <c r="B73" s="53"/>
      <c r="C73" s="53"/>
      <c r="D73" s="53"/>
      <c r="E73" s="53"/>
      <c r="F73" s="53"/>
      <c r="G73" s="53"/>
      <c r="H73" s="53"/>
      <c r="I73" s="53"/>
    </row>
    <row r="74" spans="2:9" s="1" customFormat="1">
      <c r="B74" s="53"/>
      <c r="C74" s="53"/>
      <c r="D74" s="53"/>
      <c r="E74" s="53"/>
      <c r="F74" s="53"/>
      <c r="G74" s="53"/>
      <c r="H74" s="53"/>
      <c r="I74" s="53"/>
    </row>
    <row r="75" spans="2:9" s="1" customFormat="1">
      <c r="B75" s="53"/>
      <c r="C75" s="53"/>
      <c r="D75" s="53"/>
      <c r="E75" s="53"/>
      <c r="F75" s="53"/>
      <c r="G75" s="53"/>
      <c r="H75" s="53"/>
      <c r="I75" s="53"/>
    </row>
    <row r="76" spans="2:9" s="1" customFormat="1">
      <c r="B76" s="53"/>
      <c r="C76" s="53"/>
      <c r="D76" s="53"/>
      <c r="E76" s="53"/>
      <c r="F76" s="53"/>
      <c r="G76" s="53"/>
      <c r="H76" s="53"/>
      <c r="I76" s="53"/>
    </row>
    <row r="77" spans="2:9" s="1" customFormat="1">
      <c r="B77" s="53"/>
      <c r="C77" s="53"/>
      <c r="D77" s="53"/>
      <c r="E77" s="53"/>
      <c r="F77" s="53"/>
      <c r="G77" s="53"/>
      <c r="H77" s="53"/>
      <c r="I77" s="53"/>
    </row>
    <row r="78" spans="2:9" s="1" customFormat="1">
      <c r="B78" s="53"/>
      <c r="C78" s="53"/>
      <c r="D78" s="53"/>
      <c r="E78" s="53"/>
      <c r="F78" s="53"/>
      <c r="G78" s="53"/>
      <c r="H78" s="53"/>
      <c r="I78" s="53"/>
    </row>
    <row r="79" spans="2:9" s="1" customFormat="1">
      <c r="B79" s="53"/>
      <c r="C79" s="53"/>
      <c r="D79" s="53"/>
      <c r="E79" s="53"/>
      <c r="F79" s="53"/>
      <c r="G79" s="53"/>
      <c r="H79" s="53"/>
      <c r="I79" s="53"/>
    </row>
    <row r="80" spans="2:9" s="1" customFormat="1">
      <c r="B80" s="53"/>
      <c r="C80" s="53"/>
      <c r="D80" s="53"/>
      <c r="E80" s="53"/>
      <c r="F80" s="53"/>
      <c r="G80" s="53"/>
      <c r="H80" s="53"/>
      <c r="I80" s="53"/>
    </row>
    <row r="81" spans="2:9" s="1" customFormat="1">
      <c r="B81" s="53"/>
      <c r="C81" s="53"/>
      <c r="D81" s="53"/>
      <c r="E81" s="53"/>
      <c r="F81" s="53"/>
      <c r="G81" s="53"/>
      <c r="H81" s="53"/>
      <c r="I81" s="53"/>
    </row>
    <row r="82" spans="2:9" s="1" customFormat="1">
      <c r="B82" s="53"/>
      <c r="C82" s="53"/>
      <c r="D82" s="53"/>
      <c r="E82" s="53"/>
      <c r="F82" s="53"/>
      <c r="G82" s="53"/>
      <c r="H82" s="53"/>
      <c r="I82" s="53"/>
    </row>
    <row r="83" spans="2:9" s="1" customFormat="1">
      <c r="B83" s="53"/>
      <c r="C83" s="53"/>
      <c r="D83" s="53"/>
      <c r="E83" s="53"/>
      <c r="F83" s="53"/>
      <c r="G83" s="53"/>
      <c r="H83" s="53"/>
      <c r="I83" s="53"/>
    </row>
    <row r="84" spans="2:9" s="1" customFormat="1">
      <c r="B84" s="53"/>
      <c r="C84" s="53"/>
      <c r="D84" s="53"/>
      <c r="E84" s="53"/>
      <c r="F84" s="53"/>
      <c r="G84" s="53"/>
      <c r="H84" s="53"/>
      <c r="I84" s="53"/>
    </row>
    <row r="85" spans="2:9" s="1" customFormat="1">
      <c r="B85" s="53"/>
      <c r="C85" s="53"/>
      <c r="D85" s="53"/>
      <c r="E85" s="53"/>
      <c r="F85" s="53"/>
      <c r="G85" s="53"/>
      <c r="H85" s="53"/>
      <c r="I85" s="53"/>
    </row>
    <row r="86" spans="2:9" s="1" customFormat="1">
      <c r="B86" s="53"/>
      <c r="C86" s="53"/>
      <c r="D86" s="53"/>
      <c r="E86" s="53"/>
      <c r="F86" s="53"/>
      <c r="G86" s="53"/>
      <c r="H86" s="53"/>
      <c r="I86" s="53"/>
    </row>
    <row r="87" spans="2:9" s="1" customFormat="1">
      <c r="B87" s="53"/>
      <c r="C87" s="53"/>
      <c r="D87" s="53"/>
      <c r="E87" s="53"/>
      <c r="F87" s="53"/>
      <c r="G87" s="53"/>
      <c r="H87" s="53"/>
      <c r="I87" s="53"/>
    </row>
    <row r="88" spans="2:9" s="1" customFormat="1">
      <c r="B88" s="53"/>
      <c r="C88" s="53"/>
      <c r="D88" s="53"/>
      <c r="E88" s="53"/>
      <c r="F88" s="53"/>
      <c r="G88" s="53"/>
      <c r="H88" s="53"/>
      <c r="I88" s="53"/>
    </row>
    <row r="89" spans="2:9" s="1" customFormat="1">
      <c r="B89" s="53"/>
      <c r="C89" s="53"/>
      <c r="D89" s="53"/>
      <c r="E89" s="53"/>
      <c r="F89" s="53"/>
      <c r="G89" s="53"/>
      <c r="H89" s="53"/>
      <c r="I89" s="53"/>
    </row>
    <row r="90" spans="2:9" s="1" customFormat="1">
      <c r="B90" s="53"/>
      <c r="C90" s="53"/>
      <c r="D90" s="53"/>
      <c r="E90" s="53"/>
      <c r="F90" s="53"/>
      <c r="G90" s="53"/>
      <c r="H90" s="53"/>
      <c r="I90" s="53"/>
    </row>
    <row r="91" spans="2:9" s="1" customFormat="1">
      <c r="B91" s="53"/>
      <c r="C91" s="53"/>
      <c r="D91" s="53"/>
      <c r="E91" s="53"/>
      <c r="F91" s="53"/>
      <c r="G91" s="53"/>
      <c r="H91" s="53"/>
      <c r="I91" s="53"/>
    </row>
  </sheetData>
  <mergeCells count="48">
    <mergeCell ref="B5:C5"/>
    <mergeCell ref="D5:E5"/>
    <mergeCell ref="F5:G5"/>
    <mergeCell ref="H5:I5"/>
    <mergeCell ref="C3:I3"/>
    <mergeCell ref="B4:C4"/>
    <mergeCell ref="D4:E4"/>
    <mergeCell ref="F4:G4"/>
    <mergeCell ref="H4:I4"/>
    <mergeCell ref="B6:C6"/>
    <mergeCell ref="D6:E6"/>
    <mergeCell ref="F6:G6"/>
    <mergeCell ref="H6:I6"/>
    <mergeCell ref="B7:C7"/>
    <mergeCell ref="D7:E7"/>
    <mergeCell ref="F7:G7"/>
    <mergeCell ref="H7:I7"/>
    <mergeCell ref="B8:C8"/>
    <mergeCell ref="D8:E8"/>
    <mergeCell ref="F8:G8"/>
    <mergeCell ref="H8:I8"/>
    <mergeCell ref="B9:B10"/>
    <mergeCell ref="C9:D10"/>
    <mergeCell ref="E9:F9"/>
    <mergeCell ref="G9:G10"/>
    <mergeCell ref="C11:D11"/>
    <mergeCell ref="C12:D12"/>
    <mergeCell ref="C13:D13"/>
    <mergeCell ref="C14:D14"/>
    <mergeCell ref="C15:D15"/>
    <mergeCell ref="F16:G16"/>
    <mergeCell ref="H16:I16"/>
    <mergeCell ref="N16:AA16"/>
    <mergeCell ref="B17:C17"/>
    <mergeCell ref="D17:E17"/>
    <mergeCell ref="F17:G17"/>
    <mergeCell ref="H17:I17"/>
    <mergeCell ref="B16:C16"/>
    <mergeCell ref="D16:E16"/>
    <mergeCell ref="C21:D21"/>
    <mergeCell ref="F21:I21"/>
    <mergeCell ref="C22:D22"/>
    <mergeCell ref="F22:I22"/>
    <mergeCell ref="B18:I18"/>
    <mergeCell ref="C19:D19"/>
    <mergeCell ref="F19:I19"/>
    <mergeCell ref="C20:D20"/>
    <mergeCell ref="F20:I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C5118-104D-40F7-8920-016C13101441}">
  <dimension ref="A1:AY91"/>
  <sheetViews>
    <sheetView showGridLines="0" workbookViewId="0">
      <selection activeCell="R13" sqref="R13"/>
    </sheetView>
  </sheetViews>
  <sheetFormatPr defaultRowHeight="13.2"/>
  <cols>
    <col min="1" max="1" width="8.88671875" style="1"/>
    <col min="2" max="9" width="16.6640625" style="7" customWidth="1"/>
    <col min="10" max="10" width="8.88671875" style="1"/>
    <col min="11" max="11" width="17" style="1" customWidth="1"/>
    <col min="12" max="12" width="10.109375" style="1" bestFit="1" customWidth="1"/>
    <col min="13" max="51" width="8.88671875" style="1"/>
  </cols>
  <sheetData>
    <row r="1" spans="1:51" s="1" customFormat="1" ht="30" customHeight="1" thickBot="1">
      <c r="B1" s="53"/>
      <c r="C1" s="53"/>
      <c r="D1" s="53"/>
      <c r="E1" s="53"/>
      <c r="F1" s="53"/>
      <c r="G1" s="53"/>
      <c r="H1" s="53"/>
      <c r="I1" s="53"/>
    </row>
    <row r="2" spans="1:51" ht="90.6" customHeight="1">
      <c r="B2" s="23"/>
      <c r="C2" s="24"/>
      <c r="D2" s="24"/>
      <c r="E2" s="24"/>
      <c r="F2" s="24"/>
      <c r="G2" s="24"/>
      <c r="H2" s="24"/>
      <c r="I2" s="25"/>
      <c r="J2" s="2"/>
      <c r="K2" s="159" t="s">
        <v>134</v>
      </c>
      <c r="L2" s="160"/>
      <c r="M2" s="160"/>
      <c r="N2" s="161"/>
      <c r="O2" s="161"/>
      <c r="P2" s="161"/>
      <c r="Q2" s="161"/>
      <c r="R2" s="161"/>
      <c r="S2" s="161"/>
      <c r="T2" s="161"/>
    </row>
    <row r="3" spans="1:51" ht="21">
      <c r="B3" s="54" t="s">
        <v>22</v>
      </c>
      <c r="C3" s="230" t="s">
        <v>73</v>
      </c>
      <c r="D3" s="230"/>
      <c r="E3" s="230"/>
      <c r="F3" s="230"/>
      <c r="G3" s="230"/>
      <c r="H3" s="230"/>
      <c r="I3" s="231"/>
      <c r="J3" s="2"/>
      <c r="K3" s="162" t="s">
        <v>118</v>
      </c>
      <c r="L3" s="162"/>
      <c r="M3" s="162"/>
      <c r="N3" s="162"/>
      <c r="O3" s="162"/>
      <c r="P3" s="162"/>
      <c r="Q3" s="161"/>
      <c r="R3" s="161"/>
      <c r="S3" s="161"/>
      <c r="T3" s="161"/>
    </row>
    <row r="4" spans="1:51" ht="20.100000000000001" customHeight="1">
      <c r="B4" s="209" t="s">
        <v>24</v>
      </c>
      <c r="C4" s="210"/>
      <c r="D4" s="249" t="s">
        <v>74</v>
      </c>
      <c r="E4" s="249"/>
      <c r="F4" s="210" t="s">
        <v>26</v>
      </c>
      <c r="G4" s="210"/>
      <c r="H4" s="249" t="s">
        <v>75</v>
      </c>
      <c r="I4" s="250"/>
      <c r="J4" s="133"/>
      <c r="K4" s="162" t="s">
        <v>28</v>
      </c>
      <c r="L4" s="162"/>
      <c r="M4" s="160"/>
      <c r="N4" s="161"/>
      <c r="O4" s="161"/>
      <c r="P4" s="161"/>
      <c r="Q4" s="161"/>
      <c r="R4" s="161"/>
      <c r="S4" s="161"/>
      <c r="T4" s="161"/>
    </row>
    <row r="5" spans="1:51" ht="20.100000000000001" customHeight="1">
      <c r="B5" s="212" t="s">
        <v>29</v>
      </c>
      <c r="C5" s="213"/>
      <c r="D5" s="225" t="s">
        <v>30</v>
      </c>
      <c r="E5" s="225"/>
      <c r="F5" s="213" t="s">
        <v>66</v>
      </c>
      <c r="G5" s="213"/>
      <c r="H5" s="225">
        <v>0</v>
      </c>
      <c r="I5" s="226"/>
      <c r="J5" s="133"/>
      <c r="K5" s="162" t="s">
        <v>31</v>
      </c>
      <c r="L5" s="162">
        <v>20000</v>
      </c>
      <c r="M5" s="160"/>
      <c r="N5" s="161"/>
      <c r="O5" s="161"/>
      <c r="P5" s="161"/>
      <c r="Q5" s="161"/>
      <c r="R5" s="161"/>
      <c r="S5" s="161"/>
      <c r="T5" s="161"/>
    </row>
    <row r="6" spans="1:51" ht="20.100000000000001" customHeight="1">
      <c r="B6" s="212" t="s">
        <v>32</v>
      </c>
      <c r="C6" s="213"/>
      <c r="D6" s="246">
        <v>20000</v>
      </c>
      <c r="E6" s="246"/>
      <c r="F6" s="213" t="s">
        <v>33</v>
      </c>
      <c r="G6" s="213"/>
      <c r="H6" s="225" t="s">
        <v>34</v>
      </c>
      <c r="I6" s="226"/>
      <c r="J6" s="133"/>
      <c r="K6" s="162" t="s">
        <v>35</v>
      </c>
      <c r="L6" s="162">
        <v>0</v>
      </c>
      <c r="M6" s="160"/>
      <c r="N6" s="161"/>
      <c r="O6" s="161"/>
      <c r="P6" s="161"/>
      <c r="Q6" s="161"/>
      <c r="R6" s="161"/>
      <c r="S6" s="161"/>
      <c r="T6" s="161"/>
    </row>
    <row r="7" spans="1:51" ht="20.100000000000001" customHeight="1">
      <c r="B7" s="212" t="s">
        <v>36</v>
      </c>
      <c r="C7" s="213"/>
      <c r="D7" s="247" t="s">
        <v>76</v>
      </c>
      <c r="E7" s="248"/>
      <c r="F7" s="213" t="s">
        <v>38</v>
      </c>
      <c r="G7" s="213"/>
      <c r="H7" s="225" t="s">
        <v>39</v>
      </c>
      <c r="I7" s="226"/>
      <c r="J7" s="133"/>
      <c r="K7" s="162" t="s">
        <v>40</v>
      </c>
      <c r="L7" s="162">
        <v>5</v>
      </c>
      <c r="M7" s="160"/>
      <c r="N7" s="161"/>
      <c r="O7" s="161"/>
      <c r="P7" s="161"/>
      <c r="Q7" s="161"/>
      <c r="R7" s="161"/>
      <c r="S7" s="161"/>
      <c r="T7" s="161"/>
    </row>
    <row r="8" spans="1:51" ht="20.100000000000001" customHeight="1">
      <c r="B8" s="212" t="s">
        <v>41</v>
      </c>
      <c r="C8" s="213"/>
      <c r="D8" s="243">
        <v>44645</v>
      </c>
      <c r="E8" s="243"/>
      <c r="F8" s="213" t="s">
        <v>42</v>
      </c>
      <c r="G8" s="213"/>
      <c r="H8" s="218">
        <v>0.4</v>
      </c>
      <c r="I8" s="219"/>
      <c r="J8" s="133"/>
      <c r="K8" s="162" t="s">
        <v>124</v>
      </c>
      <c r="L8" s="163">
        <f>D6*H8/365*98</f>
        <v>2147.9452054794519</v>
      </c>
      <c r="M8" s="160"/>
      <c r="N8" s="161"/>
      <c r="O8" s="161"/>
      <c r="P8" s="161"/>
      <c r="Q8" s="161"/>
      <c r="R8" s="161"/>
      <c r="S8" s="161"/>
      <c r="T8" s="161"/>
    </row>
    <row r="9" spans="1:51" s="6" customFormat="1" ht="20.100000000000001" customHeight="1">
      <c r="A9" s="52"/>
      <c r="B9" s="220" t="s">
        <v>43</v>
      </c>
      <c r="C9" s="222" t="s">
        <v>44</v>
      </c>
      <c r="D9" s="222"/>
      <c r="E9" s="205" t="s">
        <v>31</v>
      </c>
      <c r="F9" s="205"/>
      <c r="G9" s="222" t="s">
        <v>45</v>
      </c>
      <c r="H9" s="8" t="s">
        <v>46</v>
      </c>
      <c r="I9" s="55" t="s">
        <v>47</v>
      </c>
      <c r="J9" s="52"/>
      <c r="K9" s="162"/>
      <c r="L9" s="164"/>
      <c r="M9" s="165"/>
      <c r="N9" s="166"/>
      <c r="O9" s="166"/>
      <c r="P9" s="166"/>
      <c r="Q9" s="166"/>
      <c r="R9" s="166"/>
      <c r="S9" s="166"/>
      <c r="T9" s="166"/>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row>
    <row r="10" spans="1:51" s="6" customFormat="1" ht="20.100000000000001" customHeight="1">
      <c r="A10" s="52"/>
      <c r="B10" s="221"/>
      <c r="C10" s="223"/>
      <c r="D10" s="223"/>
      <c r="E10" s="9" t="s">
        <v>49</v>
      </c>
      <c r="F10" s="9" t="s">
        <v>50</v>
      </c>
      <c r="G10" s="223"/>
      <c r="H10" s="9" t="s">
        <v>45</v>
      </c>
      <c r="I10" s="56" t="s">
        <v>51</v>
      </c>
      <c r="J10" s="52"/>
      <c r="K10" s="160"/>
      <c r="L10" s="167"/>
      <c r="M10" s="165"/>
      <c r="N10" s="166"/>
      <c r="O10" s="166"/>
      <c r="P10" s="166"/>
      <c r="Q10" s="166"/>
      <c r="R10" s="166"/>
      <c r="S10" s="166"/>
      <c r="T10" s="166"/>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row>
    <row r="11" spans="1:51" ht="20.100000000000001" customHeight="1">
      <c r="B11" s="57">
        <v>44645</v>
      </c>
      <c r="C11" s="215" t="s">
        <v>53</v>
      </c>
      <c r="D11" s="215"/>
      <c r="E11" s="11">
        <v>20000</v>
      </c>
      <c r="F11" s="11">
        <v>2000</v>
      </c>
      <c r="G11" s="11"/>
      <c r="H11" s="11"/>
      <c r="I11" s="58">
        <f>E11</f>
        <v>20000</v>
      </c>
      <c r="J11" s="133"/>
      <c r="K11" s="159"/>
      <c r="L11" s="161"/>
      <c r="M11" s="161"/>
      <c r="N11" s="161"/>
      <c r="O11" s="161"/>
      <c r="P11" s="161"/>
      <c r="Q11" s="161"/>
      <c r="R11" s="161"/>
      <c r="S11" s="161"/>
      <c r="T11" s="161"/>
    </row>
    <row r="12" spans="1:51" ht="20.100000000000001" customHeight="1">
      <c r="B12" s="59">
        <v>44742</v>
      </c>
      <c r="C12" s="216" t="s">
        <v>45</v>
      </c>
      <c r="D12" s="216"/>
      <c r="E12" s="12"/>
      <c r="F12" s="12"/>
      <c r="G12" s="11">
        <f>L18</f>
        <v>2147.9452054794519</v>
      </c>
      <c r="H12" s="11">
        <f>H11+G12</f>
        <v>2147.9452054794519</v>
      </c>
      <c r="I12" s="58">
        <f>I11-H12</f>
        <v>17852.054794520547</v>
      </c>
      <c r="J12" s="133"/>
      <c r="K12" s="160"/>
      <c r="L12" s="161"/>
      <c r="M12" s="161"/>
      <c r="N12" s="161"/>
      <c r="O12" s="161"/>
      <c r="P12" s="161"/>
      <c r="Q12" s="161"/>
      <c r="R12" s="161"/>
      <c r="S12" s="161"/>
      <c r="T12" s="161"/>
    </row>
    <row r="13" spans="1:51" ht="20.100000000000001" customHeight="1">
      <c r="B13" s="59"/>
      <c r="C13" s="216"/>
      <c r="D13" s="216"/>
      <c r="E13" s="12"/>
      <c r="F13" s="12"/>
      <c r="G13" s="13"/>
      <c r="H13" s="13"/>
      <c r="I13" s="65"/>
      <c r="K13" s="134" t="s">
        <v>112</v>
      </c>
      <c r="L13" s="134"/>
      <c r="M13" s="134"/>
      <c r="N13" s="135"/>
      <c r="O13" s="134"/>
      <c r="P13" s="161"/>
      <c r="Q13" s="161"/>
      <c r="R13" s="161"/>
      <c r="S13" s="161"/>
      <c r="T13" s="161"/>
    </row>
    <row r="14" spans="1:51" ht="20.100000000000001" customHeight="1">
      <c r="B14" s="59"/>
      <c r="C14" s="216"/>
      <c r="D14" s="216"/>
      <c r="E14" s="12"/>
      <c r="F14" s="12"/>
      <c r="G14" s="13"/>
      <c r="H14" s="13"/>
      <c r="I14" s="65"/>
      <c r="K14" s="134" t="s">
        <v>113</v>
      </c>
      <c r="L14" s="135">
        <f>E11</f>
        <v>20000</v>
      </c>
      <c r="M14" s="134"/>
      <c r="N14" s="135"/>
      <c r="O14" s="134"/>
      <c r="P14" s="161"/>
      <c r="Q14" s="161"/>
      <c r="R14" s="161"/>
      <c r="S14" s="161"/>
      <c r="T14" s="161"/>
    </row>
    <row r="15" spans="1:51" ht="20.100000000000001" customHeight="1">
      <c r="B15" s="66"/>
      <c r="C15" s="217"/>
      <c r="D15" s="217"/>
      <c r="E15" s="14"/>
      <c r="F15" s="14"/>
      <c r="G15" s="14"/>
      <c r="H15" s="14"/>
      <c r="I15" s="67"/>
      <c r="K15" s="134" t="s">
        <v>114</v>
      </c>
      <c r="L15" s="136">
        <v>0</v>
      </c>
      <c r="M15" s="134"/>
      <c r="N15" s="135"/>
      <c r="O15" s="134"/>
    </row>
    <row r="16" spans="1:51" ht="20.100000000000001" customHeight="1">
      <c r="B16" s="209" t="s">
        <v>54</v>
      </c>
      <c r="C16" s="210"/>
      <c r="D16" s="211"/>
      <c r="E16" s="211"/>
      <c r="F16" s="210" t="s">
        <v>55</v>
      </c>
      <c r="G16" s="210"/>
      <c r="H16" s="191"/>
      <c r="I16" s="192"/>
      <c r="K16" s="134"/>
      <c r="L16" s="135">
        <f>L14-L15</f>
        <v>20000</v>
      </c>
      <c r="M16" s="134"/>
      <c r="N16" s="134"/>
      <c r="O16" s="134"/>
      <c r="P16" s="131"/>
      <c r="Q16" s="131"/>
      <c r="R16" s="131"/>
      <c r="S16" s="131"/>
      <c r="T16" s="131"/>
      <c r="U16" s="131"/>
      <c r="V16" s="131"/>
      <c r="W16" s="131"/>
      <c r="X16" s="131"/>
      <c r="Y16" s="131"/>
      <c r="Z16" s="131"/>
      <c r="AA16" s="131"/>
    </row>
    <row r="17" spans="2:15" ht="20.100000000000001" customHeight="1">
      <c r="B17" s="193" t="s">
        <v>56</v>
      </c>
      <c r="C17" s="194"/>
      <c r="D17" s="195"/>
      <c r="E17" s="195"/>
      <c r="F17" s="194" t="s">
        <v>57</v>
      </c>
      <c r="G17" s="194"/>
      <c r="H17" s="196"/>
      <c r="I17" s="197"/>
      <c r="K17" s="134" t="s">
        <v>125</v>
      </c>
      <c r="L17" s="135">
        <f>L16*40%</f>
        <v>8000</v>
      </c>
      <c r="M17" s="134"/>
      <c r="N17" s="134"/>
      <c r="O17" s="134"/>
    </row>
    <row r="18" spans="2:15" ht="17.399999999999999">
      <c r="B18" s="202" t="s">
        <v>58</v>
      </c>
      <c r="C18" s="203"/>
      <c r="D18" s="203"/>
      <c r="E18" s="203"/>
      <c r="F18" s="203"/>
      <c r="G18" s="203"/>
      <c r="H18" s="203"/>
      <c r="I18" s="204"/>
      <c r="K18" s="137" t="s">
        <v>126</v>
      </c>
      <c r="L18" s="135">
        <f>L17/365*98</f>
        <v>2147.9452054794519</v>
      </c>
      <c r="M18" s="134"/>
      <c r="N18" s="134" t="s">
        <v>127</v>
      </c>
      <c r="O18" s="134"/>
    </row>
    <row r="19" spans="2:15" ht="20.100000000000001" customHeight="1">
      <c r="B19" s="60" t="s">
        <v>59</v>
      </c>
      <c r="C19" s="205" t="s">
        <v>60</v>
      </c>
      <c r="D19" s="205"/>
      <c r="E19" s="10" t="s">
        <v>31</v>
      </c>
      <c r="F19" s="205" t="s">
        <v>61</v>
      </c>
      <c r="G19" s="205"/>
      <c r="H19" s="205"/>
      <c r="I19" s="206"/>
      <c r="K19" s="134"/>
      <c r="L19" s="134"/>
      <c r="M19" s="134"/>
      <c r="N19" s="134"/>
      <c r="O19" s="134"/>
    </row>
    <row r="20" spans="2:15" ht="20.100000000000001" customHeight="1">
      <c r="B20" s="61"/>
      <c r="C20" s="207"/>
      <c r="D20" s="207"/>
      <c r="E20" s="15"/>
      <c r="F20" s="207"/>
      <c r="G20" s="207"/>
      <c r="H20" s="207"/>
      <c r="I20" s="208"/>
    </row>
    <row r="21" spans="2:15" ht="20.100000000000001" customHeight="1">
      <c r="B21" s="62"/>
      <c r="C21" s="198"/>
      <c r="D21" s="198"/>
      <c r="E21" s="16"/>
      <c r="F21" s="198"/>
      <c r="G21" s="198"/>
      <c r="H21" s="198"/>
      <c r="I21" s="199"/>
    </row>
    <row r="22" spans="2:15" ht="20.100000000000001" customHeight="1" thickBot="1">
      <c r="B22" s="68"/>
      <c r="C22" s="251"/>
      <c r="D22" s="251"/>
      <c r="E22" s="69"/>
      <c r="F22" s="251"/>
      <c r="G22" s="251"/>
      <c r="H22" s="251"/>
      <c r="I22" s="252"/>
    </row>
    <row r="23" spans="2:15" s="1" customFormat="1">
      <c r="B23" s="53"/>
      <c r="C23" s="53"/>
      <c r="D23" s="53"/>
      <c r="E23" s="53"/>
      <c r="F23" s="53"/>
      <c r="G23" s="53"/>
      <c r="H23" s="53"/>
      <c r="I23" s="53"/>
    </row>
    <row r="24" spans="2:15" s="1" customFormat="1">
      <c r="B24" s="53"/>
      <c r="C24" s="53"/>
      <c r="D24" s="53"/>
      <c r="E24" s="53"/>
      <c r="F24" s="53"/>
      <c r="G24" s="53"/>
      <c r="H24" s="53"/>
      <c r="I24" s="53"/>
    </row>
    <row r="25" spans="2:15" s="1" customFormat="1">
      <c r="B25" s="53"/>
      <c r="C25" s="53"/>
      <c r="D25" s="53"/>
      <c r="E25" s="53"/>
      <c r="F25" s="53"/>
      <c r="G25" s="53"/>
      <c r="H25" s="53"/>
      <c r="I25" s="53"/>
    </row>
    <row r="26" spans="2:15" s="1" customFormat="1">
      <c r="B26" s="53"/>
      <c r="C26" s="53"/>
      <c r="D26" s="53"/>
      <c r="E26" s="53"/>
      <c r="F26" s="53"/>
      <c r="G26" s="53"/>
      <c r="H26" s="53"/>
      <c r="I26" s="53"/>
    </row>
    <row r="27" spans="2:15" s="1" customFormat="1">
      <c r="B27" s="53"/>
      <c r="C27" s="53"/>
      <c r="D27" s="53"/>
      <c r="E27" s="53"/>
      <c r="F27" s="53"/>
      <c r="G27" s="53"/>
      <c r="H27" s="53"/>
      <c r="I27" s="53"/>
    </row>
    <row r="28" spans="2:15" s="1" customFormat="1">
      <c r="B28" s="53"/>
      <c r="C28" s="53"/>
      <c r="D28" s="53"/>
      <c r="E28" s="53"/>
      <c r="F28" s="53"/>
      <c r="G28" s="53"/>
      <c r="H28" s="53"/>
      <c r="I28" s="53"/>
    </row>
    <row r="29" spans="2:15" s="1" customFormat="1">
      <c r="B29" s="53"/>
      <c r="C29" s="53"/>
      <c r="D29" s="53"/>
      <c r="E29" s="53"/>
      <c r="F29" s="53"/>
      <c r="G29" s="53"/>
      <c r="H29" s="53"/>
      <c r="I29" s="53"/>
    </row>
    <row r="30" spans="2:15" s="1" customFormat="1">
      <c r="B30" s="53"/>
      <c r="C30" s="53"/>
      <c r="D30" s="53"/>
      <c r="E30" s="53"/>
      <c r="F30" s="53"/>
      <c r="G30" s="53"/>
      <c r="H30" s="53"/>
      <c r="I30" s="53"/>
    </row>
    <row r="31" spans="2:15" s="1" customFormat="1">
      <c r="B31" s="53"/>
      <c r="C31" s="53"/>
      <c r="D31" s="53"/>
      <c r="E31" s="53"/>
      <c r="F31" s="53"/>
      <c r="G31" s="53"/>
      <c r="H31" s="53"/>
      <c r="I31" s="53"/>
    </row>
    <row r="32" spans="2:15" s="1" customFormat="1">
      <c r="B32" s="53"/>
      <c r="C32" s="53"/>
      <c r="D32" s="53"/>
      <c r="E32" s="53"/>
      <c r="F32" s="53"/>
      <c r="G32" s="53"/>
      <c r="H32" s="53"/>
      <c r="I32" s="53"/>
    </row>
    <row r="33" spans="2:9" s="1" customFormat="1">
      <c r="B33" s="53"/>
      <c r="C33" s="53"/>
      <c r="D33" s="53"/>
      <c r="E33" s="53"/>
      <c r="F33" s="53"/>
      <c r="G33" s="53"/>
      <c r="H33" s="53"/>
      <c r="I33" s="53"/>
    </row>
    <row r="34" spans="2:9" s="1" customFormat="1">
      <c r="B34" s="53"/>
      <c r="C34" s="53"/>
      <c r="D34" s="53"/>
      <c r="E34" s="53"/>
      <c r="F34" s="53"/>
      <c r="G34" s="53"/>
      <c r="H34" s="53"/>
      <c r="I34" s="53"/>
    </row>
    <row r="35" spans="2:9" s="1" customFormat="1">
      <c r="B35" s="53"/>
      <c r="C35" s="53"/>
      <c r="D35" s="53"/>
      <c r="E35" s="53"/>
      <c r="F35" s="53"/>
      <c r="G35" s="53"/>
      <c r="H35" s="53"/>
      <c r="I35" s="53"/>
    </row>
    <row r="36" spans="2:9" s="1" customFormat="1">
      <c r="B36" s="53"/>
      <c r="C36" s="53"/>
      <c r="D36" s="53"/>
      <c r="E36" s="53"/>
      <c r="F36" s="53"/>
      <c r="G36" s="53"/>
      <c r="H36" s="53"/>
      <c r="I36" s="53"/>
    </row>
    <row r="37" spans="2:9" s="1" customFormat="1">
      <c r="B37" s="53"/>
      <c r="C37" s="53"/>
      <c r="D37" s="53"/>
      <c r="E37" s="53"/>
      <c r="F37" s="53"/>
      <c r="G37" s="53"/>
      <c r="H37" s="53"/>
      <c r="I37" s="53"/>
    </row>
    <row r="38" spans="2:9" s="1" customFormat="1">
      <c r="B38" s="53"/>
      <c r="C38" s="53"/>
      <c r="D38" s="53"/>
      <c r="E38" s="53"/>
      <c r="F38" s="53"/>
      <c r="G38" s="53"/>
      <c r="H38" s="53"/>
      <c r="I38" s="53"/>
    </row>
    <row r="39" spans="2:9" s="1" customFormat="1">
      <c r="B39" s="53"/>
      <c r="C39" s="53"/>
      <c r="D39" s="53"/>
      <c r="E39" s="53"/>
      <c r="F39" s="53"/>
      <c r="G39" s="53"/>
      <c r="H39" s="53"/>
      <c r="I39" s="53"/>
    </row>
    <row r="40" spans="2:9" s="1" customFormat="1">
      <c r="B40" s="53"/>
      <c r="C40" s="53"/>
      <c r="D40" s="53"/>
      <c r="E40" s="53"/>
      <c r="F40" s="53"/>
      <c r="G40" s="53"/>
      <c r="H40" s="53"/>
      <c r="I40" s="53"/>
    </row>
    <row r="41" spans="2:9" s="1" customFormat="1">
      <c r="B41" s="53"/>
      <c r="C41" s="53"/>
      <c r="D41" s="53"/>
      <c r="E41" s="53"/>
      <c r="F41" s="53"/>
      <c r="G41" s="53"/>
      <c r="H41" s="53"/>
      <c r="I41" s="53"/>
    </row>
    <row r="42" spans="2:9" s="1" customFormat="1">
      <c r="B42" s="53"/>
      <c r="C42" s="53"/>
      <c r="D42" s="53"/>
      <c r="E42" s="53"/>
      <c r="F42" s="53"/>
      <c r="G42" s="53"/>
      <c r="H42" s="53"/>
      <c r="I42" s="53"/>
    </row>
    <row r="43" spans="2:9" s="1" customFormat="1">
      <c r="B43" s="53"/>
      <c r="C43" s="53"/>
      <c r="D43" s="53"/>
      <c r="E43" s="53"/>
      <c r="F43" s="53"/>
      <c r="G43" s="53"/>
      <c r="H43" s="53"/>
      <c r="I43" s="53"/>
    </row>
    <row r="44" spans="2:9" s="1" customFormat="1">
      <c r="B44" s="53"/>
      <c r="C44" s="53"/>
      <c r="D44" s="53"/>
      <c r="E44" s="53"/>
      <c r="F44" s="53"/>
      <c r="G44" s="53"/>
      <c r="H44" s="53"/>
      <c r="I44" s="53"/>
    </row>
    <row r="45" spans="2:9" s="1" customFormat="1">
      <c r="B45" s="53"/>
      <c r="C45" s="53"/>
      <c r="D45" s="53"/>
      <c r="E45" s="53"/>
      <c r="F45" s="53"/>
      <c r="G45" s="53"/>
      <c r="H45" s="53"/>
      <c r="I45" s="53"/>
    </row>
    <row r="46" spans="2:9" s="1" customFormat="1">
      <c r="B46" s="53"/>
      <c r="C46" s="53"/>
      <c r="D46" s="53"/>
      <c r="E46" s="53"/>
      <c r="F46" s="53"/>
      <c r="G46" s="53"/>
      <c r="H46" s="53"/>
      <c r="I46" s="53"/>
    </row>
    <row r="47" spans="2:9" s="1" customFormat="1">
      <c r="B47" s="53"/>
      <c r="C47" s="53"/>
      <c r="D47" s="53"/>
      <c r="E47" s="53"/>
      <c r="F47" s="53"/>
      <c r="G47" s="53"/>
      <c r="H47" s="53"/>
      <c r="I47" s="53"/>
    </row>
    <row r="48" spans="2:9" s="1" customFormat="1">
      <c r="B48" s="53"/>
      <c r="C48" s="53"/>
      <c r="D48" s="53"/>
      <c r="E48" s="53"/>
      <c r="F48" s="53"/>
      <c r="G48" s="53"/>
      <c r="H48" s="53"/>
      <c r="I48" s="53"/>
    </row>
    <row r="49" spans="2:9" s="1" customFormat="1">
      <c r="B49" s="53"/>
      <c r="C49" s="53"/>
      <c r="D49" s="53"/>
      <c r="E49" s="53"/>
      <c r="F49" s="53"/>
      <c r="G49" s="53"/>
      <c r="H49" s="53"/>
      <c r="I49" s="53"/>
    </row>
    <row r="50" spans="2:9" s="1" customFormat="1">
      <c r="B50" s="53"/>
      <c r="C50" s="53"/>
      <c r="D50" s="53"/>
      <c r="E50" s="53"/>
      <c r="F50" s="53"/>
      <c r="G50" s="53"/>
      <c r="H50" s="53"/>
      <c r="I50" s="53"/>
    </row>
    <row r="51" spans="2:9" s="1" customFormat="1">
      <c r="B51" s="53"/>
      <c r="C51" s="53"/>
      <c r="D51" s="53"/>
      <c r="E51" s="53"/>
      <c r="F51" s="53"/>
      <c r="G51" s="53"/>
      <c r="H51" s="53"/>
      <c r="I51" s="53"/>
    </row>
    <row r="52" spans="2:9" s="1" customFormat="1">
      <c r="B52" s="53"/>
      <c r="C52" s="53"/>
      <c r="D52" s="53"/>
      <c r="E52" s="53"/>
      <c r="F52" s="53"/>
      <c r="G52" s="53"/>
      <c r="H52" s="53"/>
      <c r="I52" s="53"/>
    </row>
    <row r="53" spans="2:9" s="1" customFormat="1">
      <c r="B53" s="53"/>
      <c r="C53" s="53"/>
      <c r="D53" s="53"/>
      <c r="E53" s="53"/>
      <c r="F53" s="53"/>
      <c r="G53" s="53"/>
      <c r="H53" s="53"/>
      <c r="I53" s="53"/>
    </row>
    <row r="54" spans="2:9" s="1" customFormat="1">
      <c r="B54" s="53"/>
      <c r="C54" s="53"/>
      <c r="D54" s="53"/>
      <c r="E54" s="53"/>
      <c r="F54" s="53"/>
      <c r="G54" s="53"/>
      <c r="H54" s="53"/>
      <c r="I54" s="53"/>
    </row>
    <row r="55" spans="2:9" s="1" customFormat="1">
      <c r="B55" s="53"/>
      <c r="C55" s="53"/>
      <c r="D55" s="53"/>
      <c r="E55" s="53"/>
      <c r="F55" s="53"/>
      <c r="G55" s="53"/>
      <c r="H55" s="53"/>
      <c r="I55" s="53"/>
    </row>
    <row r="56" spans="2:9" s="1" customFormat="1">
      <c r="B56" s="53"/>
      <c r="C56" s="53"/>
      <c r="D56" s="53"/>
      <c r="E56" s="53"/>
      <c r="F56" s="53"/>
      <c r="G56" s="53"/>
      <c r="H56" s="53"/>
      <c r="I56" s="53"/>
    </row>
    <row r="57" spans="2:9" s="1" customFormat="1">
      <c r="B57" s="53"/>
      <c r="C57" s="53"/>
      <c r="D57" s="53"/>
      <c r="E57" s="53"/>
      <c r="F57" s="53"/>
      <c r="G57" s="53"/>
      <c r="H57" s="53"/>
      <c r="I57" s="53"/>
    </row>
    <row r="58" spans="2:9" s="1" customFormat="1">
      <c r="B58" s="53"/>
      <c r="C58" s="53"/>
      <c r="D58" s="53"/>
      <c r="E58" s="53"/>
      <c r="F58" s="53"/>
      <c r="G58" s="53"/>
      <c r="H58" s="53"/>
      <c r="I58" s="53"/>
    </row>
    <row r="59" spans="2:9" s="1" customFormat="1">
      <c r="B59" s="53"/>
      <c r="C59" s="53"/>
      <c r="D59" s="53"/>
      <c r="E59" s="53"/>
      <c r="F59" s="53"/>
      <c r="G59" s="53"/>
      <c r="H59" s="53"/>
      <c r="I59" s="53"/>
    </row>
    <row r="60" spans="2:9" s="1" customFormat="1">
      <c r="B60" s="53"/>
      <c r="C60" s="53"/>
      <c r="D60" s="53"/>
      <c r="E60" s="53"/>
      <c r="F60" s="53"/>
      <c r="G60" s="53"/>
      <c r="H60" s="53"/>
      <c r="I60" s="53"/>
    </row>
    <row r="61" spans="2:9" s="1" customFormat="1">
      <c r="B61" s="53"/>
      <c r="C61" s="53"/>
      <c r="D61" s="53"/>
      <c r="E61" s="53"/>
      <c r="F61" s="53"/>
      <c r="G61" s="53"/>
      <c r="H61" s="53"/>
      <c r="I61" s="53"/>
    </row>
    <row r="62" spans="2:9" s="1" customFormat="1">
      <c r="B62" s="53"/>
      <c r="C62" s="53"/>
      <c r="D62" s="53"/>
      <c r="E62" s="53"/>
      <c r="F62" s="53"/>
      <c r="G62" s="53"/>
      <c r="H62" s="53"/>
      <c r="I62" s="53"/>
    </row>
    <row r="63" spans="2:9" s="1" customFormat="1">
      <c r="B63" s="53"/>
      <c r="C63" s="53"/>
      <c r="D63" s="53"/>
      <c r="E63" s="53"/>
      <c r="F63" s="53"/>
      <c r="G63" s="53"/>
      <c r="H63" s="53"/>
      <c r="I63" s="53"/>
    </row>
    <row r="64" spans="2:9" s="1" customFormat="1">
      <c r="B64" s="53"/>
      <c r="C64" s="53"/>
      <c r="D64" s="53"/>
      <c r="E64" s="53"/>
      <c r="F64" s="53"/>
      <c r="G64" s="53"/>
      <c r="H64" s="53"/>
      <c r="I64" s="53"/>
    </row>
    <row r="65" spans="2:9" s="1" customFormat="1">
      <c r="B65" s="53"/>
      <c r="C65" s="53"/>
      <c r="D65" s="53"/>
      <c r="E65" s="53"/>
      <c r="F65" s="53"/>
      <c r="G65" s="53"/>
      <c r="H65" s="53"/>
      <c r="I65" s="53"/>
    </row>
    <row r="66" spans="2:9" s="1" customFormat="1">
      <c r="B66" s="53"/>
      <c r="C66" s="53"/>
      <c r="D66" s="53"/>
      <c r="E66" s="53"/>
      <c r="F66" s="53"/>
      <c r="G66" s="53"/>
      <c r="H66" s="53"/>
      <c r="I66" s="53"/>
    </row>
    <row r="67" spans="2:9" s="1" customFormat="1">
      <c r="B67" s="53"/>
      <c r="C67" s="53"/>
      <c r="D67" s="53"/>
      <c r="E67" s="53"/>
      <c r="F67" s="53"/>
      <c r="G67" s="53"/>
      <c r="H67" s="53"/>
      <c r="I67" s="53"/>
    </row>
    <row r="68" spans="2:9" s="1" customFormat="1">
      <c r="B68" s="53"/>
      <c r="C68" s="53"/>
      <c r="D68" s="53"/>
      <c r="E68" s="53"/>
      <c r="F68" s="53"/>
      <c r="G68" s="53"/>
      <c r="H68" s="53"/>
      <c r="I68" s="53"/>
    </row>
    <row r="69" spans="2:9" s="1" customFormat="1">
      <c r="B69" s="53"/>
      <c r="C69" s="53"/>
      <c r="D69" s="53"/>
      <c r="E69" s="53"/>
      <c r="F69" s="53"/>
      <c r="G69" s="53"/>
      <c r="H69" s="53"/>
      <c r="I69" s="53"/>
    </row>
    <row r="70" spans="2:9" s="1" customFormat="1">
      <c r="B70" s="53"/>
      <c r="C70" s="53"/>
      <c r="D70" s="53"/>
      <c r="E70" s="53"/>
      <c r="F70" s="53"/>
      <c r="G70" s="53"/>
      <c r="H70" s="53"/>
      <c r="I70" s="53"/>
    </row>
    <row r="71" spans="2:9" s="1" customFormat="1">
      <c r="B71" s="53"/>
      <c r="C71" s="53"/>
      <c r="D71" s="53"/>
      <c r="E71" s="53"/>
      <c r="F71" s="53"/>
      <c r="G71" s="53"/>
      <c r="H71" s="53"/>
      <c r="I71" s="53"/>
    </row>
    <row r="72" spans="2:9" s="1" customFormat="1">
      <c r="B72" s="53"/>
      <c r="C72" s="53"/>
      <c r="D72" s="53"/>
      <c r="E72" s="53"/>
      <c r="F72" s="53"/>
      <c r="G72" s="53"/>
      <c r="H72" s="53"/>
      <c r="I72" s="53"/>
    </row>
    <row r="73" spans="2:9" s="1" customFormat="1">
      <c r="B73" s="53"/>
      <c r="C73" s="53"/>
      <c r="D73" s="53"/>
      <c r="E73" s="53"/>
      <c r="F73" s="53"/>
      <c r="G73" s="53"/>
      <c r="H73" s="53"/>
      <c r="I73" s="53"/>
    </row>
    <row r="74" spans="2:9" s="1" customFormat="1">
      <c r="B74" s="53"/>
      <c r="C74" s="53"/>
      <c r="D74" s="53"/>
      <c r="E74" s="53"/>
      <c r="F74" s="53"/>
      <c r="G74" s="53"/>
      <c r="H74" s="53"/>
      <c r="I74" s="53"/>
    </row>
    <row r="75" spans="2:9" s="1" customFormat="1">
      <c r="B75" s="53"/>
      <c r="C75" s="53"/>
      <c r="D75" s="53"/>
      <c r="E75" s="53"/>
      <c r="F75" s="53"/>
      <c r="G75" s="53"/>
      <c r="H75" s="53"/>
      <c r="I75" s="53"/>
    </row>
    <row r="76" spans="2:9" s="1" customFormat="1">
      <c r="B76" s="53"/>
      <c r="C76" s="53"/>
      <c r="D76" s="53"/>
      <c r="E76" s="53"/>
      <c r="F76" s="53"/>
      <c r="G76" s="53"/>
      <c r="H76" s="53"/>
      <c r="I76" s="53"/>
    </row>
    <row r="77" spans="2:9" s="1" customFormat="1">
      <c r="B77" s="53"/>
      <c r="C77" s="53"/>
      <c r="D77" s="53"/>
      <c r="E77" s="53"/>
      <c r="F77" s="53"/>
      <c r="G77" s="53"/>
      <c r="H77" s="53"/>
      <c r="I77" s="53"/>
    </row>
    <row r="78" spans="2:9" s="1" customFormat="1">
      <c r="B78" s="53"/>
      <c r="C78" s="53"/>
      <c r="D78" s="53"/>
      <c r="E78" s="53"/>
      <c r="F78" s="53"/>
      <c r="G78" s="53"/>
      <c r="H78" s="53"/>
      <c r="I78" s="53"/>
    </row>
    <row r="79" spans="2:9" s="1" customFormat="1">
      <c r="B79" s="53"/>
      <c r="C79" s="53"/>
      <c r="D79" s="53"/>
      <c r="E79" s="53"/>
      <c r="F79" s="53"/>
      <c r="G79" s="53"/>
      <c r="H79" s="53"/>
      <c r="I79" s="53"/>
    </row>
    <row r="80" spans="2:9" s="1" customFormat="1">
      <c r="B80" s="53"/>
      <c r="C80" s="53"/>
      <c r="D80" s="53"/>
      <c r="E80" s="53"/>
      <c r="F80" s="53"/>
      <c r="G80" s="53"/>
      <c r="H80" s="53"/>
      <c r="I80" s="53"/>
    </row>
    <row r="81" spans="2:9" s="1" customFormat="1">
      <c r="B81" s="53"/>
      <c r="C81" s="53"/>
      <c r="D81" s="53"/>
      <c r="E81" s="53"/>
      <c r="F81" s="53"/>
      <c r="G81" s="53"/>
      <c r="H81" s="53"/>
      <c r="I81" s="53"/>
    </row>
    <row r="82" spans="2:9" s="1" customFormat="1">
      <c r="B82" s="53"/>
      <c r="C82" s="53"/>
      <c r="D82" s="53"/>
      <c r="E82" s="53"/>
      <c r="F82" s="53"/>
      <c r="G82" s="53"/>
      <c r="H82" s="53"/>
      <c r="I82" s="53"/>
    </row>
    <row r="83" spans="2:9" s="1" customFormat="1">
      <c r="B83" s="53"/>
      <c r="C83" s="53"/>
      <c r="D83" s="53"/>
      <c r="E83" s="53"/>
      <c r="F83" s="53"/>
      <c r="G83" s="53"/>
      <c r="H83" s="53"/>
      <c r="I83" s="53"/>
    </row>
    <row r="84" spans="2:9" s="1" customFormat="1">
      <c r="B84" s="53"/>
      <c r="C84" s="53"/>
      <c r="D84" s="53"/>
      <c r="E84" s="53"/>
      <c r="F84" s="53"/>
      <c r="G84" s="53"/>
      <c r="H84" s="53"/>
      <c r="I84" s="53"/>
    </row>
    <row r="85" spans="2:9" s="1" customFormat="1">
      <c r="B85" s="53"/>
      <c r="C85" s="53"/>
      <c r="D85" s="53"/>
      <c r="E85" s="53"/>
      <c r="F85" s="53"/>
      <c r="G85" s="53"/>
      <c r="H85" s="53"/>
      <c r="I85" s="53"/>
    </row>
    <row r="86" spans="2:9" s="1" customFormat="1">
      <c r="B86" s="53"/>
      <c r="C86" s="53"/>
      <c r="D86" s="53"/>
      <c r="E86" s="53"/>
      <c r="F86" s="53"/>
      <c r="G86" s="53"/>
      <c r="H86" s="53"/>
      <c r="I86" s="53"/>
    </row>
    <row r="87" spans="2:9" s="1" customFormat="1">
      <c r="B87" s="53"/>
      <c r="C87" s="53"/>
      <c r="D87" s="53"/>
      <c r="E87" s="53"/>
      <c r="F87" s="53"/>
      <c r="G87" s="53"/>
      <c r="H87" s="53"/>
      <c r="I87" s="53"/>
    </row>
    <row r="88" spans="2:9" s="1" customFormat="1">
      <c r="B88" s="53"/>
      <c r="C88" s="53"/>
      <c r="D88" s="53"/>
      <c r="E88" s="53"/>
      <c r="F88" s="53"/>
      <c r="G88" s="53"/>
      <c r="H88" s="53"/>
      <c r="I88" s="53"/>
    </row>
    <row r="89" spans="2:9" s="1" customFormat="1">
      <c r="B89" s="53"/>
      <c r="C89" s="53"/>
      <c r="D89" s="53"/>
      <c r="E89" s="53"/>
      <c r="F89" s="53"/>
      <c r="G89" s="53"/>
      <c r="H89" s="53"/>
      <c r="I89" s="53"/>
    </row>
    <row r="90" spans="2:9" s="1" customFormat="1">
      <c r="B90" s="53"/>
      <c r="C90" s="53"/>
      <c r="D90" s="53"/>
      <c r="E90" s="53"/>
      <c r="F90" s="53"/>
      <c r="G90" s="53"/>
      <c r="H90" s="53"/>
      <c r="I90" s="53"/>
    </row>
    <row r="91" spans="2:9" s="1" customFormat="1">
      <c r="B91" s="53"/>
      <c r="C91" s="53"/>
      <c r="D91" s="53"/>
      <c r="E91" s="53"/>
      <c r="F91" s="53"/>
      <c r="G91" s="53"/>
      <c r="H91" s="53"/>
      <c r="I91" s="53"/>
    </row>
  </sheetData>
  <mergeCells count="47">
    <mergeCell ref="B5:C5"/>
    <mergeCell ref="D5:E5"/>
    <mergeCell ref="F5:G5"/>
    <mergeCell ref="H5:I5"/>
    <mergeCell ref="C3:I3"/>
    <mergeCell ref="B4:C4"/>
    <mergeCell ref="D4:E4"/>
    <mergeCell ref="F4:G4"/>
    <mergeCell ref="H4:I4"/>
    <mergeCell ref="B6:C6"/>
    <mergeCell ref="D6:E6"/>
    <mergeCell ref="F6:G6"/>
    <mergeCell ref="H6:I6"/>
    <mergeCell ref="B7:C7"/>
    <mergeCell ref="D7:E7"/>
    <mergeCell ref="F7:G7"/>
    <mergeCell ref="H7:I7"/>
    <mergeCell ref="B8:C8"/>
    <mergeCell ref="D8:E8"/>
    <mergeCell ref="F8:G8"/>
    <mergeCell ref="H8:I8"/>
    <mergeCell ref="B9:B10"/>
    <mergeCell ref="C9:D10"/>
    <mergeCell ref="E9:F9"/>
    <mergeCell ref="G9:G10"/>
    <mergeCell ref="C11:D11"/>
    <mergeCell ref="C12:D12"/>
    <mergeCell ref="C13:D13"/>
    <mergeCell ref="C14:D14"/>
    <mergeCell ref="C15:D15"/>
    <mergeCell ref="F16:G16"/>
    <mergeCell ref="H16:I16"/>
    <mergeCell ref="B17:C17"/>
    <mergeCell ref="D17:E17"/>
    <mergeCell ref="F17:G17"/>
    <mergeCell ref="H17:I17"/>
    <mergeCell ref="B16:C16"/>
    <mergeCell ref="D16:E16"/>
    <mergeCell ref="C22:D22"/>
    <mergeCell ref="F22:I22"/>
    <mergeCell ref="B18:I18"/>
    <mergeCell ref="C19:D19"/>
    <mergeCell ref="F19:I19"/>
    <mergeCell ref="C20:D20"/>
    <mergeCell ref="F20:I20"/>
    <mergeCell ref="C21:D21"/>
    <mergeCell ref="F21:I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9CBA6-6413-40C2-B374-CFD1B80AFAA2}">
  <dimension ref="A1:AJ172"/>
  <sheetViews>
    <sheetView showGridLines="0" tabSelected="1" topLeftCell="C2" workbookViewId="0">
      <selection activeCell="Q18" sqref="Q18"/>
    </sheetView>
  </sheetViews>
  <sheetFormatPr defaultRowHeight="13.2"/>
  <cols>
    <col min="1" max="1" width="8.88671875" style="17"/>
    <col min="2" max="2" width="12.6640625" customWidth="1"/>
    <col min="3" max="3" width="24.44140625" customWidth="1"/>
    <col min="4" max="4" width="15.88671875" customWidth="1"/>
    <col min="5" max="5" width="15.109375" customWidth="1"/>
    <col min="6" max="6" width="14.33203125" customWidth="1"/>
    <col min="7" max="7" width="15.6640625" customWidth="1"/>
    <col min="10" max="10" width="17.6640625" customWidth="1"/>
    <col min="11" max="11" width="12.6640625" bestFit="1" customWidth="1"/>
    <col min="12" max="12" width="14" customWidth="1"/>
    <col min="13" max="13" width="13.6640625" customWidth="1"/>
    <col min="14" max="15" width="12.6640625" customWidth="1"/>
    <col min="16" max="16" width="3.5546875" customWidth="1"/>
    <col min="17" max="36" width="8.88671875" style="17"/>
  </cols>
  <sheetData>
    <row r="1" spans="2:22" s="17" customFormat="1" ht="21" customHeight="1" thickBot="1">
      <c r="C1" s="18"/>
      <c r="D1" s="18"/>
      <c r="E1" s="18"/>
      <c r="F1" s="18"/>
      <c r="G1" s="18"/>
      <c r="H1" s="18"/>
      <c r="I1" s="19"/>
      <c r="J1" s="18"/>
      <c r="K1" s="18"/>
      <c r="L1" s="18"/>
      <c r="M1" s="18"/>
      <c r="N1" s="18"/>
      <c r="O1" s="18"/>
      <c r="P1" s="18"/>
    </row>
    <row r="2" spans="2:22" ht="85.2" customHeight="1">
      <c r="B2" s="23"/>
      <c r="C2" s="24"/>
      <c r="D2" s="24"/>
      <c r="E2" s="24"/>
      <c r="F2" s="24"/>
      <c r="G2" s="24"/>
      <c r="H2" s="24"/>
      <c r="I2" s="70"/>
      <c r="J2" s="24"/>
      <c r="K2" s="24"/>
      <c r="L2" s="24"/>
      <c r="M2" s="24"/>
      <c r="N2" s="24"/>
      <c r="O2" s="25"/>
      <c r="P2" s="18"/>
    </row>
    <row r="3" spans="2:22" ht="21">
      <c r="B3" s="253" t="s">
        <v>77</v>
      </c>
      <c r="C3" s="254"/>
      <c r="D3" s="254"/>
      <c r="E3" s="254"/>
      <c r="F3" s="254"/>
      <c r="G3" s="254"/>
      <c r="H3" s="254"/>
      <c r="I3" s="254"/>
      <c r="J3" s="254"/>
      <c r="K3" s="254"/>
      <c r="L3" s="254"/>
      <c r="M3" s="254"/>
      <c r="N3" s="254"/>
      <c r="O3" s="255"/>
      <c r="P3" s="138"/>
    </row>
    <row r="4" spans="2:22" ht="14.4">
      <c r="B4" s="26"/>
      <c r="C4" s="27"/>
      <c r="D4" s="27"/>
      <c r="E4" s="27"/>
      <c r="F4" s="27"/>
      <c r="G4" s="27"/>
      <c r="H4" s="28"/>
      <c r="I4" s="27"/>
      <c r="J4" s="27"/>
      <c r="K4" s="27"/>
      <c r="L4" s="27"/>
      <c r="M4" s="27"/>
      <c r="N4" s="27"/>
      <c r="O4" s="29"/>
      <c r="P4" s="139"/>
    </row>
    <row r="5" spans="2:22" ht="43.2">
      <c r="B5" s="71" t="s">
        <v>78</v>
      </c>
      <c r="C5" s="72" t="s">
        <v>79</v>
      </c>
      <c r="D5" s="73" t="s">
        <v>80</v>
      </c>
      <c r="E5" s="73" t="s">
        <v>81</v>
      </c>
      <c r="F5" s="73" t="s">
        <v>82</v>
      </c>
      <c r="G5" s="73" t="s">
        <v>83</v>
      </c>
      <c r="H5" s="73" t="s">
        <v>84</v>
      </c>
      <c r="I5" s="73" t="s">
        <v>85</v>
      </c>
      <c r="J5" s="73" t="s">
        <v>86</v>
      </c>
      <c r="K5" s="73" t="s">
        <v>87</v>
      </c>
      <c r="L5" s="73" t="s">
        <v>88</v>
      </c>
      <c r="M5" s="73" t="s">
        <v>89</v>
      </c>
      <c r="N5" s="73" t="s">
        <v>90</v>
      </c>
      <c r="O5" s="74" t="s">
        <v>91</v>
      </c>
      <c r="P5" s="140"/>
      <c r="Q5" s="156" t="s">
        <v>134</v>
      </c>
      <c r="R5" s="153"/>
      <c r="S5" s="154"/>
      <c r="T5" s="154"/>
      <c r="U5" s="154"/>
      <c r="V5" s="154"/>
    </row>
    <row r="6" spans="2:22" ht="14.4">
      <c r="B6" s="30"/>
      <c r="C6" s="20" t="s">
        <v>92</v>
      </c>
      <c r="D6" s="21"/>
      <c r="E6" s="21"/>
      <c r="F6" s="21"/>
      <c r="G6" s="22"/>
      <c r="H6" s="22"/>
      <c r="I6" s="22"/>
      <c r="J6" s="21"/>
      <c r="K6" s="21"/>
      <c r="L6" s="21"/>
      <c r="M6" s="21"/>
      <c r="N6" s="21"/>
      <c r="O6" s="31"/>
      <c r="P6" s="139"/>
      <c r="Q6" s="181" t="s">
        <v>128</v>
      </c>
      <c r="R6" s="182"/>
      <c r="S6" s="182"/>
      <c r="T6" s="182"/>
      <c r="U6" s="182"/>
      <c r="V6" s="182"/>
    </row>
    <row r="7" spans="2:22" ht="14.4">
      <c r="B7" s="48" t="s">
        <v>25</v>
      </c>
      <c r="C7" s="37" t="s">
        <v>23</v>
      </c>
      <c r="D7" s="38">
        <v>43851</v>
      </c>
      <c r="E7" s="38">
        <v>44378</v>
      </c>
      <c r="F7" s="38">
        <v>44742</v>
      </c>
      <c r="G7" s="39">
        <v>365</v>
      </c>
      <c r="H7" s="39">
        <v>365</v>
      </c>
      <c r="I7" s="39">
        <v>5</v>
      </c>
      <c r="J7" s="37" t="s">
        <v>39</v>
      </c>
      <c r="K7" s="80">
        <v>3410</v>
      </c>
      <c r="L7" s="76">
        <v>0.4</v>
      </c>
      <c r="M7" s="99">
        <f>'[1]Tab 1-Asset Register'!I13</f>
        <v>1689.0688524590164</v>
      </c>
      <c r="N7" s="99">
        <f>+M7*L7</f>
        <v>675.62754098360665</v>
      </c>
      <c r="O7" s="100">
        <f>M7-N7</f>
        <v>1013.4413114754097</v>
      </c>
      <c r="P7" s="141"/>
      <c r="Q7" s="181" t="s">
        <v>129</v>
      </c>
      <c r="R7" s="182"/>
      <c r="S7" s="182"/>
      <c r="T7" s="182"/>
      <c r="U7" s="182"/>
      <c r="V7" s="182"/>
    </row>
    <row r="8" spans="2:22" ht="14.4">
      <c r="B8" s="48" t="s">
        <v>74</v>
      </c>
      <c r="C8" s="37" t="s">
        <v>73</v>
      </c>
      <c r="D8" s="38">
        <v>44645</v>
      </c>
      <c r="E8" s="38">
        <v>44646</v>
      </c>
      <c r="F8" s="38">
        <v>44742</v>
      </c>
      <c r="G8" s="142">
        <v>98</v>
      </c>
      <c r="H8" s="39">
        <v>365</v>
      </c>
      <c r="I8" s="39">
        <v>5</v>
      </c>
      <c r="J8" s="37" t="s">
        <v>39</v>
      </c>
      <c r="K8" s="143">
        <f>+'[1]Tab 3 - Asset Register '!E11</f>
        <v>20000</v>
      </c>
      <c r="L8" s="76">
        <v>0.4</v>
      </c>
      <c r="M8" s="99">
        <v>20000</v>
      </c>
      <c r="N8" s="99">
        <f>+'[1]Tab 3 - Asset Register '!G12</f>
        <v>2147.9452054794519</v>
      </c>
      <c r="O8" s="100">
        <f>M8-N8</f>
        <v>17852.054794520547</v>
      </c>
      <c r="P8" s="141"/>
      <c r="Q8" s="181" t="s">
        <v>130</v>
      </c>
      <c r="R8" s="182"/>
      <c r="S8" s="182"/>
      <c r="T8" s="182"/>
      <c r="U8" s="182"/>
      <c r="V8" s="182"/>
    </row>
    <row r="9" spans="2:22" ht="14.4">
      <c r="B9" s="48"/>
      <c r="C9" s="37"/>
      <c r="D9" s="37"/>
      <c r="E9" s="37"/>
      <c r="F9" s="37"/>
      <c r="G9" s="37"/>
      <c r="H9" s="37"/>
      <c r="I9" s="37"/>
      <c r="J9" s="37"/>
      <c r="K9" s="81"/>
      <c r="L9" s="37"/>
      <c r="M9" s="98"/>
      <c r="N9" s="98"/>
      <c r="O9" s="101"/>
      <c r="P9" s="144"/>
      <c r="Q9" s="182"/>
      <c r="R9" s="182"/>
      <c r="S9" s="182"/>
      <c r="T9" s="182"/>
      <c r="U9" s="182"/>
      <c r="V9" s="182"/>
    </row>
    <row r="10" spans="2:22" ht="15" thickBot="1">
      <c r="B10" s="26"/>
      <c r="C10" s="27"/>
      <c r="D10" s="27"/>
      <c r="E10" s="27"/>
      <c r="F10" s="27"/>
      <c r="G10" s="28"/>
      <c r="H10" s="28"/>
      <c r="I10" s="28"/>
      <c r="J10" s="27"/>
      <c r="K10" s="82">
        <f>SUM(K7:K9)</f>
        <v>23410</v>
      </c>
      <c r="L10" s="77"/>
      <c r="M10" s="102">
        <f t="shared" ref="M10:O10" si="0">SUM(M7:M9)</f>
        <v>21689.068852459015</v>
      </c>
      <c r="N10" s="102">
        <f t="shared" si="0"/>
        <v>2823.5727464630586</v>
      </c>
      <c r="O10" s="103">
        <f t="shared" si="0"/>
        <v>18865.496105995957</v>
      </c>
      <c r="P10" s="141"/>
      <c r="Q10" s="181" t="s">
        <v>131</v>
      </c>
      <c r="R10" s="182"/>
      <c r="S10" s="182"/>
      <c r="T10" s="182"/>
      <c r="U10" s="182"/>
      <c r="V10" s="182"/>
    </row>
    <row r="11" spans="2:22" ht="14.4">
      <c r="B11" s="26"/>
      <c r="C11" s="27"/>
      <c r="D11" s="27"/>
      <c r="E11" s="27"/>
      <c r="F11" s="27"/>
      <c r="G11" s="28"/>
      <c r="H11" s="28"/>
      <c r="I11" s="28"/>
      <c r="J11" s="27"/>
      <c r="K11" s="35"/>
      <c r="L11" s="35"/>
      <c r="M11" s="84"/>
      <c r="N11" s="84"/>
      <c r="O11" s="85"/>
      <c r="P11" s="145"/>
      <c r="Q11" s="182"/>
      <c r="R11" s="182"/>
      <c r="S11" s="182"/>
      <c r="T11" s="182"/>
      <c r="U11" s="182"/>
      <c r="V11" s="182"/>
    </row>
    <row r="12" spans="2:22" ht="14.4">
      <c r="B12" s="30"/>
      <c r="C12" s="20" t="s">
        <v>93</v>
      </c>
      <c r="D12" s="21"/>
      <c r="E12" s="21"/>
      <c r="F12" s="21"/>
      <c r="G12" s="22"/>
      <c r="H12" s="22"/>
      <c r="I12" s="22"/>
      <c r="J12" s="21"/>
      <c r="K12" s="21"/>
      <c r="L12" s="21"/>
      <c r="M12" s="86"/>
      <c r="N12" s="86"/>
      <c r="O12" s="87"/>
      <c r="P12" s="146"/>
      <c r="Q12" s="182"/>
      <c r="R12" s="182"/>
      <c r="S12" s="182"/>
      <c r="T12" s="182"/>
      <c r="U12" s="182"/>
      <c r="V12" s="182"/>
    </row>
    <row r="13" spans="2:22" ht="14.4">
      <c r="B13" s="49" t="s">
        <v>63</v>
      </c>
      <c r="C13" s="112" t="s">
        <v>94</v>
      </c>
      <c r="D13" s="113">
        <v>44426</v>
      </c>
      <c r="E13" s="113">
        <v>44427</v>
      </c>
      <c r="F13" s="113">
        <v>44742</v>
      </c>
      <c r="G13" s="114">
        <v>320</v>
      </c>
      <c r="H13" s="114">
        <v>320</v>
      </c>
      <c r="I13" s="114">
        <v>8</v>
      </c>
      <c r="J13" s="112" t="s">
        <v>69</v>
      </c>
      <c r="K13" s="115">
        <v>40000</v>
      </c>
      <c r="L13" s="116">
        <v>0.125</v>
      </c>
      <c r="M13" s="117">
        <v>40000</v>
      </c>
      <c r="N13" s="118">
        <f>'[1]Tab 2 - Asset Register '!H12</f>
        <v>3835.6164383561645</v>
      </c>
      <c r="O13" s="119">
        <f>M13-N13</f>
        <v>36164.383561643837</v>
      </c>
      <c r="P13" s="141"/>
      <c r="Q13" s="181" t="s">
        <v>132</v>
      </c>
      <c r="R13" s="182"/>
      <c r="S13" s="182"/>
      <c r="T13" s="182"/>
      <c r="U13" s="182"/>
      <c r="V13" s="182"/>
    </row>
    <row r="14" spans="2:22" ht="14.4">
      <c r="B14" s="49"/>
      <c r="C14" s="40"/>
      <c r="D14" s="40"/>
      <c r="E14" s="40"/>
      <c r="F14" s="40"/>
      <c r="G14" s="41"/>
      <c r="H14" s="41"/>
      <c r="I14" s="41"/>
      <c r="J14" s="40"/>
      <c r="K14" s="83"/>
      <c r="L14" s="75"/>
      <c r="M14" s="81"/>
      <c r="N14" s="83"/>
      <c r="O14" s="88"/>
      <c r="P14" s="147"/>
      <c r="Q14" s="182"/>
      <c r="R14" s="183"/>
      <c r="S14" s="182"/>
      <c r="T14" s="182"/>
      <c r="U14" s="182"/>
      <c r="V14" s="182"/>
    </row>
    <row r="15" spans="2:22" ht="15" thickBot="1">
      <c r="B15" s="26"/>
      <c r="C15" s="27"/>
      <c r="D15" s="27"/>
      <c r="E15" s="27"/>
      <c r="F15" s="27"/>
      <c r="G15" s="28"/>
      <c r="H15" s="28"/>
      <c r="I15" s="28"/>
      <c r="J15" s="27"/>
      <c r="K15" s="82">
        <f>SUM(K13:K14)</f>
        <v>40000</v>
      </c>
      <c r="L15" s="78"/>
      <c r="M15" s="102">
        <f>SUM(M13:M14)</f>
        <v>40000</v>
      </c>
      <c r="N15" s="102">
        <f t="shared" ref="N15:O15" si="1">SUM(N13:N14)</f>
        <v>3835.6164383561645</v>
      </c>
      <c r="O15" s="103">
        <f t="shared" si="1"/>
        <v>36164.383561643837</v>
      </c>
      <c r="P15" s="141"/>
      <c r="Q15" s="182"/>
      <c r="R15" s="182"/>
      <c r="S15" s="182"/>
      <c r="T15" s="182"/>
      <c r="U15" s="182"/>
      <c r="V15" s="182"/>
    </row>
    <row r="16" spans="2:22" ht="14.4">
      <c r="B16" s="26"/>
      <c r="C16" s="27"/>
      <c r="D16" s="27"/>
      <c r="E16" s="27"/>
      <c r="F16" s="27"/>
      <c r="G16" s="28"/>
      <c r="H16" s="28"/>
      <c r="I16" s="28"/>
      <c r="J16" s="27"/>
      <c r="K16" s="35"/>
      <c r="L16" s="35"/>
      <c r="M16" s="35"/>
      <c r="N16" s="35"/>
      <c r="O16" s="36"/>
      <c r="P16" s="148"/>
      <c r="Q16" s="182"/>
      <c r="R16" s="182"/>
      <c r="S16" s="182"/>
      <c r="T16" s="182"/>
      <c r="U16" s="182"/>
      <c r="V16" s="182"/>
    </row>
    <row r="17" spans="2:22" ht="14.4">
      <c r="B17" s="30"/>
      <c r="C17" s="20" t="s">
        <v>95</v>
      </c>
      <c r="D17" s="21"/>
      <c r="E17" s="21"/>
      <c r="F17" s="21"/>
      <c r="G17" s="22"/>
      <c r="H17" s="22"/>
      <c r="I17" s="22"/>
      <c r="J17" s="21"/>
      <c r="K17" s="21"/>
      <c r="L17" s="21"/>
      <c r="M17" s="21"/>
      <c r="N17" s="21"/>
      <c r="O17" s="31"/>
      <c r="P17" s="139"/>
      <c r="Q17" s="182"/>
      <c r="R17" s="182"/>
      <c r="S17" s="182"/>
      <c r="T17" s="182"/>
      <c r="U17" s="182"/>
      <c r="V17" s="182"/>
    </row>
    <row r="18" spans="2:22" ht="14.4">
      <c r="B18" s="42"/>
      <c r="C18" s="43" t="s">
        <v>96</v>
      </c>
      <c r="D18" s="43"/>
      <c r="E18" s="43"/>
      <c r="F18" s="43"/>
      <c r="G18" s="44"/>
      <c r="H18" s="44"/>
      <c r="I18" s="44"/>
      <c r="J18" s="45" t="s">
        <v>97</v>
      </c>
      <c r="K18" s="43" t="s">
        <v>98</v>
      </c>
      <c r="L18" s="46">
        <v>0.1875</v>
      </c>
      <c r="M18" s="104">
        <v>1090</v>
      </c>
      <c r="N18" s="104">
        <v>204.3</v>
      </c>
      <c r="O18" s="105">
        <f>+M18-N18</f>
        <v>885.7</v>
      </c>
      <c r="P18" s="149"/>
      <c r="Q18" s="181"/>
      <c r="R18" s="182"/>
      <c r="S18" s="182"/>
      <c r="T18" s="182"/>
      <c r="U18" s="182"/>
      <c r="V18" s="182"/>
    </row>
    <row r="19" spans="2:22" ht="14.4">
      <c r="B19" s="26"/>
      <c r="C19" s="27"/>
      <c r="D19" s="27"/>
      <c r="E19" s="27"/>
      <c r="F19" s="27"/>
      <c r="G19" s="28"/>
      <c r="H19" s="28"/>
      <c r="I19" s="28"/>
      <c r="J19" s="45" t="s">
        <v>99</v>
      </c>
      <c r="K19" s="27"/>
      <c r="L19" s="27"/>
      <c r="M19" s="104"/>
      <c r="N19" s="104"/>
      <c r="O19" s="105"/>
      <c r="P19" s="150"/>
      <c r="Q19" s="155"/>
      <c r="R19" s="182"/>
      <c r="S19" s="182"/>
      <c r="T19" s="182"/>
      <c r="U19" s="182"/>
      <c r="V19" s="182"/>
    </row>
    <row r="20" spans="2:22" ht="15" thickBot="1">
      <c r="B20" s="26"/>
      <c r="C20" s="27"/>
      <c r="D20" s="27"/>
      <c r="E20" s="27"/>
      <c r="F20" s="27"/>
      <c r="G20" s="28"/>
      <c r="H20" s="28"/>
      <c r="I20" s="28"/>
      <c r="J20" s="50"/>
      <c r="K20" s="51">
        <v>0</v>
      </c>
      <c r="L20" s="51"/>
      <c r="M20" s="106">
        <f>SUM(M18:M19)</f>
        <v>1090</v>
      </c>
      <c r="N20" s="106">
        <f>SUM(N18:N19)</f>
        <v>204.3</v>
      </c>
      <c r="O20" s="107">
        <f>M20-N20</f>
        <v>885.7</v>
      </c>
      <c r="P20" s="141"/>
      <c r="Q20" s="182"/>
      <c r="R20" s="182"/>
      <c r="S20" s="182"/>
      <c r="T20" s="182"/>
      <c r="U20" s="182"/>
      <c r="V20" s="182"/>
    </row>
    <row r="21" spans="2:22" ht="14.4">
      <c r="B21" s="26"/>
      <c r="C21" s="27"/>
      <c r="D21" s="27"/>
      <c r="E21" s="27"/>
      <c r="F21" s="27"/>
      <c r="G21" s="28"/>
      <c r="H21" s="28"/>
      <c r="I21" s="28"/>
      <c r="J21" s="50"/>
      <c r="K21" s="27"/>
      <c r="L21" s="27"/>
      <c r="M21" s="27"/>
      <c r="N21" s="27"/>
      <c r="O21" s="29"/>
      <c r="P21" s="139"/>
      <c r="Q21" s="182"/>
      <c r="R21" s="182"/>
      <c r="S21" s="182"/>
      <c r="T21" s="182"/>
      <c r="U21" s="182"/>
      <c r="V21" s="182"/>
    </row>
    <row r="22" spans="2:22" ht="14.4">
      <c r="B22" s="30"/>
      <c r="C22" s="20" t="s">
        <v>100</v>
      </c>
      <c r="D22" s="21"/>
      <c r="E22" s="21"/>
      <c r="F22" s="21"/>
      <c r="G22" s="22"/>
      <c r="H22" s="22"/>
      <c r="I22" s="22"/>
      <c r="J22" s="21"/>
      <c r="K22" s="21"/>
      <c r="L22" s="21"/>
      <c r="M22" s="21"/>
      <c r="N22" s="21"/>
      <c r="O22" s="31"/>
      <c r="P22" s="139"/>
      <c r="Q22" s="182"/>
      <c r="R22" s="182"/>
      <c r="S22" s="182"/>
      <c r="T22" s="182"/>
      <c r="U22" s="182"/>
      <c r="V22" s="182"/>
    </row>
    <row r="23" spans="2:22" ht="14.4">
      <c r="B23" s="42"/>
      <c r="C23" s="43" t="s">
        <v>101</v>
      </c>
      <c r="D23" s="43"/>
      <c r="E23" s="43"/>
      <c r="F23" s="43"/>
      <c r="G23" s="44"/>
      <c r="H23" s="44"/>
      <c r="I23" s="44"/>
      <c r="J23" s="47" t="s">
        <v>102</v>
      </c>
      <c r="K23" s="92"/>
      <c r="L23" s="93">
        <v>0.375</v>
      </c>
      <c r="M23" s="108">
        <f>+O18</f>
        <v>885.7</v>
      </c>
      <c r="N23" s="108">
        <f>M23*L23</f>
        <v>332.13750000000005</v>
      </c>
      <c r="O23" s="109">
        <f>M23-N23</f>
        <v>553.5625</v>
      </c>
      <c r="P23" s="149"/>
      <c r="Q23" s="182"/>
      <c r="R23" s="182"/>
      <c r="S23" s="182"/>
      <c r="T23" s="182"/>
      <c r="U23" s="182"/>
      <c r="V23" s="182"/>
    </row>
    <row r="24" spans="2:22" ht="14.4">
      <c r="B24" s="26"/>
      <c r="C24" s="27"/>
      <c r="D24" s="27"/>
      <c r="E24" s="27"/>
      <c r="F24" s="27"/>
      <c r="G24" s="27"/>
      <c r="H24" s="28"/>
      <c r="I24" s="28"/>
      <c r="J24" s="43" t="s">
        <v>99</v>
      </c>
      <c r="K24" s="94"/>
      <c r="L24" s="94"/>
      <c r="M24" s="108"/>
      <c r="N24" s="108"/>
      <c r="O24" s="109"/>
      <c r="P24" s="151"/>
      <c r="Q24" s="182"/>
      <c r="R24" s="182"/>
      <c r="S24" s="182"/>
      <c r="T24" s="182"/>
      <c r="U24" s="182"/>
      <c r="V24" s="182"/>
    </row>
    <row r="25" spans="2:22" ht="15" thickBot="1">
      <c r="B25" s="26"/>
      <c r="C25" s="27"/>
      <c r="D25" s="27"/>
      <c r="E25" s="27"/>
      <c r="F25" s="27"/>
      <c r="G25" s="27"/>
      <c r="H25" s="28"/>
      <c r="I25" s="28"/>
      <c r="J25" s="27"/>
      <c r="K25" s="79">
        <v>0</v>
      </c>
      <c r="L25" s="79"/>
      <c r="M25" s="110">
        <f>SUM(M23:M24)</f>
        <v>885.7</v>
      </c>
      <c r="N25" s="110">
        <f t="shared" ref="N25:O25" si="2">SUM(N23:N24)</f>
        <v>332.13750000000005</v>
      </c>
      <c r="O25" s="111">
        <f t="shared" si="2"/>
        <v>553.5625</v>
      </c>
      <c r="P25" s="141"/>
      <c r="Q25" s="182"/>
      <c r="R25" s="182"/>
      <c r="S25" s="182"/>
      <c r="T25" s="182"/>
      <c r="U25" s="182"/>
      <c r="V25" s="182"/>
    </row>
    <row r="26" spans="2:22" ht="14.4">
      <c r="B26" s="26"/>
      <c r="C26" s="27"/>
      <c r="D26" s="27"/>
      <c r="E26" s="27"/>
      <c r="F26" s="27"/>
      <c r="G26" s="27"/>
      <c r="H26" s="28"/>
      <c r="I26" s="28"/>
      <c r="J26" s="27"/>
      <c r="K26" s="27"/>
      <c r="L26" s="27"/>
      <c r="M26" s="104"/>
      <c r="N26" s="104"/>
      <c r="O26" s="105"/>
      <c r="P26" s="150"/>
      <c r="Q26" s="182"/>
      <c r="R26" s="182"/>
      <c r="S26" s="182"/>
      <c r="T26" s="182"/>
      <c r="U26" s="182"/>
      <c r="V26" s="182"/>
    </row>
    <row r="27" spans="2:22" ht="14.4">
      <c r="B27" s="26"/>
      <c r="C27" s="27"/>
      <c r="D27" s="27"/>
      <c r="E27" s="27"/>
      <c r="F27" s="27"/>
      <c r="G27" s="27"/>
      <c r="H27" s="28"/>
      <c r="I27" s="28"/>
      <c r="J27" s="27"/>
      <c r="K27" s="27"/>
      <c r="L27" s="27"/>
      <c r="M27" s="104"/>
      <c r="N27" s="104"/>
      <c r="O27" s="105"/>
      <c r="P27" s="150"/>
      <c r="Q27" s="182"/>
      <c r="R27" s="182"/>
      <c r="S27" s="182"/>
      <c r="T27" s="182"/>
      <c r="U27" s="182"/>
      <c r="V27" s="182"/>
    </row>
    <row r="28" spans="2:22" ht="15" thickBot="1">
      <c r="B28" s="26"/>
      <c r="C28" s="27"/>
      <c r="D28" s="27"/>
      <c r="E28" s="27"/>
      <c r="F28" s="27"/>
      <c r="G28" s="27"/>
      <c r="H28" s="27"/>
      <c r="I28" s="28"/>
      <c r="J28" s="27"/>
      <c r="K28" s="89">
        <f>K10+K15</f>
        <v>63410</v>
      </c>
      <c r="L28" s="89"/>
      <c r="M28" s="110">
        <f>M10+M15+M25</f>
        <v>62574.768852459012</v>
      </c>
      <c r="N28" s="110">
        <f>N10+N15+N25</f>
        <v>6991.3266848192225</v>
      </c>
      <c r="O28" s="111">
        <f>O10+O15+O25</f>
        <v>55583.442167639791</v>
      </c>
      <c r="P28" s="141"/>
      <c r="Q28" s="181" t="s">
        <v>133</v>
      </c>
      <c r="R28" s="182"/>
      <c r="S28" s="182"/>
      <c r="T28" s="182"/>
      <c r="U28" s="182"/>
      <c r="V28" s="182"/>
    </row>
    <row r="29" spans="2:22" s="17" customFormat="1" ht="14.4" thickBot="1">
      <c r="B29" s="32"/>
      <c r="C29" s="33"/>
      <c r="D29" s="33"/>
      <c r="E29" s="33"/>
      <c r="F29" s="33"/>
      <c r="G29" s="33"/>
      <c r="H29" s="34"/>
      <c r="I29" s="33"/>
      <c r="J29" s="33"/>
      <c r="K29" s="90"/>
      <c r="L29" s="90"/>
      <c r="M29" s="90"/>
      <c r="N29" s="90"/>
      <c r="O29" s="91"/>
      <c r="P29" s="152"/>
      <c r="Q29" s="183"/>
      <c r="R29" s="183"/>
      <c r="S29" s="183"/>
      <c r="T29" s="183"/>
      <c r="U29" s="183"/>
      <c r="V29" s="183"/>
    </row>
    <row r="30" spans="2:22" s="17" customFormat="1" ht="13.8">
      <c r="B30" s="18"/>
      <c r="C30" s="18"/>
      <c r="D30" s="18"/>
      <c r="E30" s="18"/>
      <c r="F30" s="18"/>
      <c r="G30" s="18"/>
      <c r="H30" s="19"/>
      <c r="I30" s="18"/>
      <c r="J30" s="18"/>
      <c r="K30" s="18"/>
      <c r="L30" s="18"/>
      <c r="M30" s="18"/>
      <c r="N30" s="18"/>
      <c r="O30" s="18"/>
      <c r="P30" s="18"/>
      <c r="Q30" s="183"/>
      <c r="R30" s="183"/>
      <c r="S30" s="183"/>
      <c r="T30" s="183"/>
      <c r="U30" s="183"/>
      <c r="V30" s="183"/>
    </row>
    <row r="31" spans="2:22" s="17" customFormat="1" ht="13.8">
      <c r="Q31" s="183"/>
      <c r="R31" s="183"/>
      <c r="S31" s="183"/>
      <c r="T31" s="183"/>
      <c r="U31" s="183"/>
      <c r="V31" s="183"/>
    </row>
    <row r="32" spans="2:22" s="17" customFormat="1" ht="13.8">
      <c r="Q32" s="183"/>
      <c r="R32" s="183"/>
      <c r="S32" s="183"/>
      <c r="T32" s="183"/>
      <c r="U32" s="183"/>
      <c r="V32" s="183"/>
    </row>
    <row r="33" spans="17:22" s="17" customFormat="1" ht="13.8">
      <c r="Q33" s="183"/>
      <c r="R33" s="183"/>
      <c r="S33" s="183"/>
      <c r="T33" s="183"/>
      <c r="U33" s="183"/>
      <c r="V33" s="183"/>
    </row>
    <row r="34" spans="17:22" s="17" customFormat="1" ht="13.8">
      <c r="Q34" s="183"/>
      <c r="R34" s="183"/>
      <c r="S34" s="183"/>
      <c r="T34" s="183"/>
      <c r="U34" s="183"/>
      <c r="V34" s="183"/>
    </row>
    <row r="35" spans="17:22" s="17" customFormat="1" ht="13.8">
      <c r="Q35" s="183"/>
      <c r="R35" s="183"/>
      <c r="S35" s="183"/>
      <c r="T35" s="183"/>
      <c r="U35" s="183"/>
      <c r="V35" s="183"/>
    </row>
    <row r="36" spans="17:22" s="17" customFormat="1" ht="13.8">
      <c r="Q36" s="183"/>
      <c r="R36" s="183"/>
      <c r="S36" s="183"/>
      <c r="T36" s="183"/>
      <c r="U36" s="183"/>
      <c r="V36" s="183"/>
    </row>
    <row r="37" spans="17:22" s="17" customFormat="1" ht="13.8">
      <c r="Q37" s="183"/>
      <c r="R37" s="183"/>
      <c r="S37" s="183"/>
      <c r="T37" s="183"/>
      <c r="U37" s="183"/>
      <c r="V37" s="183"/>
    </row>
    <row r="38" spans="17:22" s="17" customFormat="1"/>
    <row r="39" spans="17:22" s="17" customFormat="1"/>
    <row r="40" spans="17:22" s="17" customFormat="1"/>
    <row r="41" spans="17:22" s="17" customFormat="1"/>
    <row r="42" spans="17:22" s="17" customFormat="1"/>
    <row r="43" spans="17:22" s="17" customFormat="1"/>
    <row r="44" spans="17:22" s="17" customFormat="1"/>
    <row r="45" spans="17:22" s="17" customFormat="1"/>
    <row r="46" spans="17:22" s="17" customFormat="1"/>
    <row r="47" spans="17:22" s="17" customFormat="1"/>
    <row r="48" spans="17:22"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sheetData>
  <mergeCells count="1">
    <mergeCell ref="B3:O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3" ma:contentTypeDescription="Create a new document." ma:contentTypeScope="" ma:versionID="885fd072335632117506c2f76e004abe">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dcdb6fae9eecf34496f7df03e44ad725"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4b4d74-e6ab-4bfa-bfa8-25f381bef7e0">
      <Terms xmlns="http://schemas.microsoft.com/office/infopath/2007/PartnerControls"/>
    </lcf76f155ced4ddcb4097134ff3c332f>
    <TaxCatchAll xmlns="ac640f6a-1760-4fc1-adab-fbd769836733" xsi:nil="true"/>
    <MediaLengthInSeconds xmlns="a54b4d74-e6ab-4bfa-bfa8-25f381bef7e0" xsi:nil="true"/>
    <Notes xmlns="a54b4d74-e6ab-4bfa-bfa8-25f381bef7e0" xsi:nil="true"/>
  </documentManagement>
</p:properties>
</file>

<file path=customXml/itemProps1.xml><?xml version="1.0" encoding="utf-8"?>
<ds:datastoreItem xmlns:ds="http://schemas.openxmlformats.org/officeDocument/2006/customXml" ds:itemID="{8E8AA5E6-B3A1-46CF-9F57-5AF9FBD3B303}">
  <ds:schemaRefs>
    <ds:schemaRef ds:uri="http://schemas.microsoft.com/sharepoint/v3/contenttype/forms"/>
  </ds:schemaRefs>
</ds:datastoreItem>
</file>

<file path=customXml/itemProps2.xml><?xml version="1.0" encoding="utf-8"?>
<ds:datastoreItem xmlns:ds="http://schemas.openxmlformats.org/officeDocument/2006/customXml" ds:itemID="{F9908DD6-6C01-42CB-8709-6C35176DCD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9467B4-E304-420C-A503-F709AD9F40D3}">
  <ds:schemaRefs>
    <ds:schemaRef ds:uri="http://schemas.microsoft.com/office/2006/documentManagement/types"/>
    <ds:schemaRef ds:uri="http://purl.org/dc/dcmitype/"/>
    <ds:schemaRef ds:uri="ac640f6a-1760-4fc1-adab-fbd769836733"/>
    <ds:schemaRef ds:uri="a54b4d74-e6ab-4bfa-bfa8-25f381bef7e0"/>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Page</vt:lpstr>
      <vt:lpstr>Content</vt:lpstr>
      <vt:lpstr>Tab 1-Asset Register</vt:lpstr>
      <vt:lpstr>Tab 2 - Asset Register </vt:lpstr>
      <vt:lpstr>Tab 3 - Asset Register </vt:lpstr>
      <vt:lpstr>Tab 4 - Depreciation Schedule</vt:lpstr>
      <vt:lpstr>'Tab 1-Asset Register'!Print_Area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2022-07-13T03:13:33Z</dcterms:created>
  <dcterms:modified xsi:type="dcterms:W3CDTF">2024-03-04T00:01:32Z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2022-07-13T03:13:33Z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e766a130-f385-460c-be58-701894a114ab</vt:lpwstr>
  </property>
  <property fmtid="{D5CDD505-2E9C-101B-9397-08002B2CF9AE}" pid="8" name="MSIP_Label_c96ed6d7-747c-41fd-b042-ff14484edc24_ContentBits">
    <vt:lpwstr>0</vt:lpwstr>
  </property>
  <property fmtid="{D5CDD505-2E9C-101B-9397-08002B2CF9AE}" pid="9" name="MediaServiceImageTags">
    <vt:lpwstr/>
  </property>
  <property fmtid="{D5CDD505-2E9C-101B-9397-08002B2CF9AE}" pid="10" name="ContentTypeId">
    <vt:lpwstr>0x010100F5ACB88E30F40D498F537AE0F01A10D1</vt:lpwstr>
  </property>
  <property fmtid="{D5CDD505-2E9C-101B-9397-08002B2CF9AE}" pid="11" name="Order">
    <vt:r8>9158500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